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375" windowWidth="1980" windowHeight="1170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18A44355_9B01_4B30_A21D_D58AB6C16BB3_.wvu.PrintTitles" localSheetId="0" hidden="1">ДЧБ!$5:$5</definedName>
    <definedName name="Z_18A44355_9B01_4B30_A21D_D58AB6C16BB3_.wvu.Rows" localSheetId="0" hidden="1">ДЧБ!$37:$37,ДЧБ!$49:$49,ДЧБ!$54:$54,ДЧБ!$72:$73,ДЧБ!$77:$90,ДЧБ!$92:$92,ДЧБ!$94:$94,ДЧБ!#REF!,ДЧБ!$117:$121,ДЧБ!$194:$196</definedName>
    <definedName name="Z_3BC8A2A8_E6DA_4580_831A_3F6F11ADCEF2_.wvu.Cols" localSheetId="0" hidden="1">ДЧБ!$A:$A</definedName>
    <definedName name="Z_3BC8A2A8_E6DA_4580_831A_3F6F11ADCEF2_.wvu.PrintTitles" localSheetId="0" hidden="1">ДЧБ!$5:$5</definedName>
    <definedName name="Z_3BC8A2A8_E6DA_4580_831A_3F6F11ADCEF2_.wvu.Rows" localSheetId="0" hidden="1">ДЧБ!$194:$196</definedName>
    <definedName name="Z_40AF8D35_BE0F_4075_942A_A459537355E7_.wvu.Cols" localSheetId="0" hidden="1">ДЧБ!$A:$A</definedName>
    <definedName name="Z_40AF8D35_BE0F_4075_942A_A459537355E7_.wvu.PrintTitles" localSheetId="0" hidden="1">ДЧБ!$5:$5</definedName>
    <definedName name="Z_40AF8D35_BE0F_4075_942A_A459537355E7_.wvu.Rows" localSheetId="0" hidden="1">ДЧБ!$49:$49,ДЧБ!$62:$62,ДЧБ!$72:$73,ДЧБ!$77:$90,ДЧБ!$92:$92,ДЧБ!$94:$94,ДЧБ!$118:$119,ДЧБ!$121:$121,ДЧБ!$194:$196</definedName>
    <definedName name="Z_88127E63_12D7_4F66_B662_AB9F1540D418_.wvu.Cols" localSheetId="0" hidden="1">ДЧБ!$A:$A</definedName>
    <definedName name="Z_88127E63_12D7_4F66_B662_AB9F1540D418_.wvu.PrintTitles" localSheetId="0" hidden="1">ДЧБ!$5:$5</definedName>
    <definedName name="Z_88127E63_12D7_4F66_B662_AB9F1540D418_.wvu.Rows" localSheetId="0" hidden="1">ДЧБ!$37:$37,ДЧБ!$72:$73,ДЧБ!$77:$90,ДЧБ!$92:$92,ДЧБ!$94:$94,ДЧБ!#REF!,ДЧБ!$117:$121,ДЧБ!$194:$196</definedName>
    <definedName name="Z_BF505269_B908_40DB_A66E_94DF9FB9B769_.wvu.PrintTitles" localSheetId="0" hidden="1">ДЧБ!$5:$5</definedName>
    <definedName name="Z_BF505269_B908_40DB_A66E_94DF9FB9B769_.wvu.Rows" localSheetId="0" hidden="1">ДЧБ!$194:$196</definedName>
    <definedName name="_xlnm.Print_Titles" localSheetId="0">ДЧБ!$5:$5</definedName>
  </definedNames>
  <calcPr calcId="145621"/>
  <customWorkbookViews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Оксана Э. Котлярова - Личное представление" guid="{BF505269-B908-40DB-A66E-94DF9FB9B769}" mergeInterval="0" personalView="1" maximized="1" windowWidth="1276" windowHeight="727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Татьяна В. Ханова - Личное представление" guid="{88127E63-12D7-4F66-B662-AB9F1540D418}" mergeInterval="0" personalView="1" maximized="1" windowWidth="1276" windowHeight="747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E97" i="1" l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G112" i="1"/>
  <c r="G113" i="1"/>
  <c r="G114" i="1"/>
  <c r="G115" i="1"/>
  <c r="G106" i="1"/>
  <c r="G108" i="1"/>
  <c r="G109" i="1"/>
  <c r="G111" i="1"/>
  <c r="G104" i="1"/>
  <c r="G105" i="1"/>
  <c r="G100" i="1"/>
  <c r="G101" i="1"/>
  <c r="G102" i="1"/>
  <c r="G103" i="1"/>
  <c r="G98" i="1"/>
  <c r="G99" i="1"/>
  <c r="G96" i="1"/>
  <c r="F95" i="1"/>
  <c r="D95" i="1"/>
  <c r="C95" i="1"/>
  <c r="C74" i="1" l="1"/>
  <c r="C72" i="1"/>
  <c r="G68" i="1"/>
  <c r="E53" i="1"/>
  <c r="E56" i="1"/>
  <c r="E57" i="1"/>
  <c r="E58" i="1"/>
  <c r="E59" i="1"/>
  <c r="E60" i="1"/>
  <c r="E61" i="1"/>
  <c r="E63" i="1"/>
  <c r="E65" i="1"/>
  <c r="E66" i="1"/>
  <c r="E52" i="1"/>
  <c r="E48" i="1"/>
  <c r="E50" i="1"/>
  <c r="G37" i="1"/>
  <c r="E40" i="1"/>
  <c r="E41" i="1"/>
  <c r="E42" i="1"/>
  <c r="E35" i="1"/>
  <c r="E30" i="1"/>
  <c r="E31" i="1"/>
  <c r="E32" i="1"/>
  <c r="E33" i="1"/>
  <c r="E34" i="1"/>
  <c r="E26" i="1"/>
  <c r="E14" i="1"/>
  <c r="E15" i="1"/>
  <c r="E13" i="1"/>
  <c r="G9" i="1"/>
  <c r="G10" i="1"/>
  <c r="G11" i="1"/>
  <c r="E9" i="1"/>
  <c r="E10" i="1"/>
  <c r="E11" i="1"/>
  <c r="E8" i="1"/>
  <c r="D51" i="1" l="1"/>
  <c r="C51" i="1"/>
  <c r="C38" i="1"/>
  <c r="D38" i="1"/>
  <c r="D148" i="1"/>
  <c r="D168" i="1"/>
  <c r="C168" i="1"/>
  <c r="D126" i="1"/>
  <c r="E126" i="1" s="1"/>
  <c r="C126" i="1"/>
  <c r="G36" i="1" l="1"/>
  <c r="E39" i="1"/>
  <c r="G39" i="1"/>
  <c r="G59" i="1"/>
  <c r="C117" i="1" l="1"/>
  <c r="F117" i="1"/>
  <c r="D117" i="1"/>
  <c r="D74" i="1"/>
  <c r="E75" i="1"/>
  <c r="E95" i="1" l="1"/>
  <c r="F74" i="1"/>
  <c r="E74" i="1" l="1"/>
  <c r="G122" i="1"/>
  <c r="G123" i="1"/>
  <c r="E91" i="1"/>
  <c r="E93" i="1"/>
  <c r="E96" i="1"/>
  <c r="F72" i="1"/>
  <c r="D72" i="1"/>
  <c r="G8" i="1" l="1"/>
  <c r="G13" i="1"/>
  <c r="G14" i="1"/>
  <c r="G15" i="1"/>
  <c r="G18" i="1"/>
  <c r="G19" i="1"/>
  <c r="G20" i="1"/>
  <c r="G22" i="1"/>
  <c r="G23" i="1"/>
  <c r="G25" i="1"/>
  <c r="G26" i="1"/>
  <c r="G29" i="1"/>
  <c r="G30" i="1"/>
  <c r="G31" i="1"/>
  <c r="G32" i="1"/>
  <c r="G34" i="1"/>
  <c r="G35" i="1"/>
  <c r="G40" i="1"/>
  <c r="G41" i="1"/>
  <c r="G42" i="1"/>
  <c r="G44" i="1"/>
  <c r="G46" i="1"/>
  <c r="G47" i="1"/>
  <c r="G48" i="1"/>
  <c r="G50" i="1"/>
  <c r="G52" i="1"/>
  <c r="G56" i="1"/>
  <c r="G57" i="1"/>
  <c r="G58" i="1"/>
  <c r="G61" i="1"/>
  <c r="G63" i="1"/>
  <c r="G65" i="1"/>
  <c r="G66" i="1"/>
  <c r="G69" i="1"/>
  <c r="E18" i="1"/>
  <c r="E19" i="1"/>
  <c r="E20" i="1"/>
  <c r="E22" i="1"/>
  <c r="E23" i="1"/>
  <c r="E25" i="1"/>
  <c r="E29" i="1"/>
  <c r="E44" i="1"/>
  <c r="E46" i="1"/>
  <c r="F168" i="1" l="1"/>
  <c r="G127" i="1"/>
  <c r="G128" i="1"/>
  <c r="G129" i="1"/>
  <c r="G130" i="1"/>
  <c r="G131" i="1"/>
  <c r="G132" i="1"/>
  <c r="G134" i="1"/>
  <c r="G135" i="1"/>
  <c r="G138" i="1"/>
  <c r="G139" i="1"/>
  <c r="G142" i="1"/>
  <c r="D187" i="1"/>
  <c r="C187" i="1"/>
  <c r="E189" i="1"/>
  <c r="D181" i="1"/>
  <c r="C181" i="1"/>
  <c r="E186" i="1"/>
  <c r="F166" i="1"/>
  <c r="D166" i="1"/>
  <c r="C166" i="1"/>
  <c r="G195" i="1" l="1"/>
  <c r="G196" i="1"/>
  <c r="G198" i="1"/>
  <c r="F197" i="1" l="1"/>
  <c r="G95" i="1" l="1"/>
  <c r="F200" i="1" l="1"/>
  <c r="F176" i="1"/>
  <c r="F191" i="1"/>
  <c r="F187" i="1"/>
  <c r="E182" i="1"/>
  <c r="F181" i="1"/>
  <c r="F38" i="1" l="1"/>
  <c r="E38" i="1" l="1"/>
  <c r="G38" i="1"/>
  <c r="F67" i="1" l="1"/>
  <c r="D67" i="1"/>
  <c r="C67" i="1"/>
  <c r="F51" i="1"/>
  <c r="F45" i="1"/>
  <c r="D45" i="1"/>
  <c r="C45" i="1"/>
  <c r="D28" i="1"/>
  <c r="F28" i="1"/>
  <c r="C28" i="1"/>
  <c r="F24" i="1"/>
  <c r="D24" i="1"/>
  <c r="C24" i="1"/>
  <c r="F21" i="1"/>
  <c r="D21" i="1"/>
  <c r="C21" i="1"/>
  <c r="F17" i="1"/>
  <c r="D17" i="1"/>
  <c r="C17" i="1"/>
  <c r="F12" i="1"/>
  <c r="D12" i="1"/>
  <c r="C12" i="1"/>
  <c r="F7" i="1"/>
  <c r="D7" i="1"/>
  <c r="C7" i="1"/>
  <c r="E45" i="1" l="1"/>
  <c r="G45" i="1"/>
  <c r="G67" i="1"/>
  <c r="E24" i="1"/>
  <c r="G24" i="1"/>
  <c r="G7" i="1"/>
  <c r="E7" i="1"/>
  <c r="E28" i="1"/>
  <c r="G28" i="1"/>
  <c r="G17" i="1"/>
  <c r="E17" i="1"/>
  <c r="G21" i="1"/>
  <c r="E21" i="1"/>
  <c r="E12" i="1"/>
  <c r="G12" i="1"/>
  <c r="C71" i="1"/>
  <c r="C70" i="1" s="1"/>
  <c r="D71" i="1"/>
  <c r="D70" i="1" s="1"/>
  <c r="F71" i="1"/>
  <c r="F70" i="1" s="1"/>
  <c r="G71" i="1" l="1"/>
  <c r="E71" i="1"/>
  <c r="G51" i="1"/>
  <c r="E51" i="1"/>
  <c r="G143" i="1"/>
  <c r="G144" i="1"/>
  <c r="G145" i="1"/>
  <c r="G146" i="1"/>
  <c r="G149" i="1"/>
  <c r="G150" i="1"/>
  <c r="G151" i="1"/>
  <c r="G152" i="1"/>
  <c r="G156" i="1"/>
  <c r="G157" i="1"/>
  <c r="G160" i="1"/>
  <c r="G162" i="1"/>
  <c r="G163" i="1"/>
  <c r="G164" i="1"/>
  <c r="G165" i="1"/>
  <c r="G169" i="1"/>
  <c r="G170" i="1"/>
  <c r="G171" i="1"/>
  <c r="G174" i="1"/>
  <c r="G175" i="1"/>
  <c r="G177" i="1"/>
  <c r="G178" i="1"/>
  <c r="G182" i="1"/>
  <c r="G183" i="1"/>
  <c r="G184" i="1"/>
  <c r="G185" i="1"/>
  <c r="G188" i="1"/>
  <c r="G190" i="1"/>
  <c r="G192" i="1"/>
  <c r="G193" i="1"/>
  <c r="E127" i="1"/>
  <c r="E128" i="1"/>
  <c r="E129" i="1"/>
  <c r="E130" i="1"/>
  <c r="E131" i="1"/>
  <c r="E132" i="1"/>
  <c r="E134" i="1"/>
  <c r="E135" i="1"/>
  <c r="E137" i="1"/>
  <c r="E138" i="1"/>
  <c r="E139" i="1"/>
  <c r="E141" i="1"/>
  <c r="E142" i="1"/>
  <c r="E143" i="1"/>
  <c r="E144" i="1"/>
  <c r="E145" i="1"/>
  <c r="E146" i="1"/>
  <c r="E149" i="1"/>
  <c r="E150" i="1"/>
  <c r="E151" i="1"/>
  <c r="E152" i="1"/>
  <c r="E154" i="1"/>
  <c r="E155" i="1"/>
  <c r="E156" i="1"/>
  <c r="E157" i="1"/>
  <c r="E158" i="1"/>
  <c r="E160" i="1"/>
  <c r="E161" i="1"/>
  <c r="E162" i="1"/>
  <c r="E163" i="1"/>
  <c r="E164" i="1"/>
  <c r="E165" i="1"/>
  <c r="E169" i="1"/>
  <c r="E170" i="1"/>
  <c r="E171" i="1"/>
  <c r="E172" i="1"/>
  <c r="E174" i="1"/>
  <c r="E175" i="1"/>
  <c r="E177" i="1"/>
  <c r="E178" i="1"/>
  <c r="E183" i="1"/>
  <c r="E184" i="1"/>
  <c r="E185" i="1"/>
  <c r="E188" i="1"/>
  <c r="E190" i="1"/>
  <c r="E192" i="1"/>
  <c r="E193" i="1"/>
  <c r="E195" i="1"/>
  <c r="E196" i="1"/>
  <c r="E198" i="1"/>
  <c r="G70" i="1" l="1"/>
  <c r="E70" i="1" l="1"/>
  <c r="C197" i="1" l="1"/>
  <c r="E168" i="1" l="1"/>
  <c r="D197" i="1"/>
  <c r="E197" i="1" l="1"/>
  <c r="G197" i="1"/>
  <c r="F153" i="1"/>
  <c r="D147" i="1" l="1"/>
  <c r="C148" i="1" l="1"/>
  <c r="C200" i="1" s="1"/>
  <c r="G148" i="1" l="1"/>
  <c r="E148" i="1"/>
  <c r="D200" i="1"/>
  <c r="E200" i="1" l="1"/>
  <c r="F126" i="1"/>
  <c r="G126" i="1" l="1"/>
  <c r="C191" i="1"/>
  <c r="F147" i="1" l="1"/>
  <c r="G147" i="1" l="1"/>
  <c r="F194" i="1"/>
  <c r="G168" i="1"/>
  <c r="F159" i="1"/>
  <c r="F199" i="1" l="1"/>
  <c r="F6" i="1"/>
  <c r="F124" i="1" s="1"/>
  <c r="G200" i="1"/>
  <c r="F201" i="1" l="1"/>
  <c r="G187" i="1" l="1"/>
  <c r="E187" i="1"/>
  <c r="D191" i="1"/>
  <c r="D176" i="1"/>
  <c r="C176" i="1"/>
  <c r="D159" i="1"/>
  <c r="C159" i="1"/>
  <c r="D153" i="1"/>
  <c r="C153" i="1"/>
  <c r="C147" i="1"/>
  <c r="E147" i="1" s="1"/>
  <c r="C199" i="1" l="1"/>
  <c r="E159" i="1"/>
  <c r="G159" i="1"/>
  <c r="G153" i="1"/>
  <c r="E153" i="1"/>
  <c r="E176" i="1"/>
  <c r="G176" i="1"/>
  <c r="E181" i="1"/>
  <c r="G181" i="1"/>
  <c r="E191" i="1"/>
  <c r="G191" i="1"/>
  <c r="D194" i="1" l="1"/>
  <c r="G194" i="1" l="1"/>
  <c r="D199" i="1"/>
  <c r="E194" i="1"/>
  <c r="E199" i="1" l="1"/>
  <c r="G199" i="1"/>
  <c r="D6" i="1" l="1"/>
  <c r="C6" i="1"/>
  <c r="C124" i="1" s="1"/>
  <c r="E6" i="1" l="1"/>
  <c r="G6" i="1"/>
  <c r="D124" i="1"/>
  <c r="G124" i="1" l="1"/>
  <c r="D201" i="1"/>
  <c r="G201" i="1" s="1"/>
  <c r="E124" i="1"/>
</calcChain>
</file>

<file path=xl/sharedStrings.xml><?xml version="1.0" encoding="utf-8"?>
<sst xmlns="http://schemas.openxmlformats.org/spreadsheetml/2006/main" count="371" uniqueCount="344">
  <si>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</si>
  <si>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</si>
  <si>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</si>
  <si>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</si>
  <si>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</si>
  <si>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</si>
  <si>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</si>
  <si>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</si>
  <si>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</si>
  <si>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</si>
  <si>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</si>
  <si>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</si>
  <si>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</si>
  <si>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</si>
  <si>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</si>
  <si>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</si>
  <si>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</si>
  <si>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</si>
  <si>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</si>
  <si>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</si>
  <si>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</si>
  <si>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</si>
  <si>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</si>
  <si>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</si>
  <si>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</si>
  <si>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</si>
  <si>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</si>
  <si>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</si>
  <si>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</si>
  <si>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</si>
  <si>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</si>
  <si>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</si>
  <si>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</si>
  <si>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</si>
  <si>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</si>
  <si>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</si>
  <si>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</si>
  <si>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</si>
  <si>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</si>
  <si>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</si>
  <si>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</si>
  <si>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</si>
  <si>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</si>
  <si>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</si>
  <si>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</si>
  <si>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</si>
  <si>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</si>
  <si>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</si>
  <si>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</si>
  <si>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</si>
  <si>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</si>
  <si>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</si>
  <si>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</si>
  <si>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</si>
  <si>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</si>
  <si>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</si>
  <si>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</si>
  <si>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</si>
  <si>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</si>
  <si>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</si>
  <si>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</si>
  <si>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</si>
  <si>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</si>
  <si>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</si>
  <si>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</si>
  <si>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</si>
  <si>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</si>
  <si>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</si>
  <si>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</si>
  <si>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</si>
  <si>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</si>
  <si>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</si>
  <si>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</si>
  <si>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</si>
  <si>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</si>
  <si>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</si>
  <si>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</si>
  <si>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</si>
  <si>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</si>
  <si>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</si>
  <si>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</si>
  <si>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</si>
  <si>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</si>
  <si>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</si>
  <si>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</si>
  <si>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</si>
  <si>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</si>
  <si>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</si>
  <si>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</si>
  <si>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</si>
  <si>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</si>
  <si>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</si>
  <si>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</si>
  <si>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</si>
  <si>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</si>
  <si>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</si>
  <si>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</si>
  <si>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</si>
  <si>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</si>
  <si>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</si>
  <si>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</si>
  <si>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</si>
  <si>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</si>
  <si>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</si>
  <si>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</si>
  <si>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</si>
  <si>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</si>
  <si>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</si>
  <si>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</si>
  <si>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</si>
  <si>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</si>
  <si>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</si>
  <si>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</si>
  <si>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</si>
  <si>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</si>
  <si>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</si>
  <si>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</si>
  <si>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</si>
  <si>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</si>
  <si>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</si>
  <si>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</si>
  <si>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</si>
  <si>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</si>
  <si>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</si>
  <si>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</si>
  <si>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</si>
  <si>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</si>
  <si>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</si>
  <si>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</si>
  <si>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</si>
  <si>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</si>
  <si>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</si>
  <si>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</si>
  <si>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</si>
  <si>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</si>
  <si>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</si>
  <si>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</si>
  <si>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</si>
  <si>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</si>
  <si>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</si>
  <si>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</si>
  <si>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</si>
  <si>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</si>
  <si>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</si>
  <si>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</si>
  <si>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</si>
  <si>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</si>
  <si>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</si>
  <si>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</si>
  <si>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</si>
  <si>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</si>
  <si>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</si>
  <si>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</si>
  <si>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</si>
  <si>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</si>
  <si>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</si>
  <si>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</si>
  <si>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</si>
  <si>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</si>
  <si>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</si>
  <si>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</si>
  <si>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</si>
  <si>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</si>
  <si>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</si>
  <si>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</si>
  <si>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</si>
  <si>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</si>
  <si>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</si>
  <si>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</si>
  <si>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</si>
  <si>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</si>
  <si>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</si>
  <si>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</si>
  <si>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</si>
  <si>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</si>
  <si>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</si>
  <si>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</si>
  <si>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</si>
  <si>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</si>
  <si>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</si>
  <si>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</si>
  <si>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</si>
  <si>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</si>
  <si>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</si>
  <si>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</si>
  <si>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</si>
  <si>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</si>
  <si>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</si>
  <si>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</si>
  <si>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</si>
  <si>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</si>
  <si>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</si>
  <si>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</si>
  <si>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</si>
  <si>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</si>
  <si>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</si>
  <si>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</si>
  <si>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</si>
  <si>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</si>
  <si>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</si>
  <si>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</si>
  <si>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</si>
  <si>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</si>
  <si>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</si>
  <si>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</si>
  <si>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</si>
  <si>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</si>
  <si>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1.17.05.04.0.04.0.000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</si>
  <si>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</si>
  <si>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Дотации бюджетам субъектов Российской Федерации и муниципальных образований</t>
  </si>
  <si>
    <t>%
Роста</t>
  </si>
  <si>
    <t>2.07.00.00.0.00.0.000</t>
  </si>
  <si>
    <t>Прочие безвозмездные поступления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</si>
  <si>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</si>
  <si>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</si>
  <si>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</si>
  <si>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</si>
  <si>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</si>
  <si>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</si>
  <si>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</si>
  <si>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</si>
  <si>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</si>
  <si>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</si>
  <si>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</si>
  <si>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</si>
  <si>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</si>
  <si>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</si>
  <si>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</si>
  <si>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</si>
  <si>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</si>
  <si>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</si>
  <si>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</si>
  <si>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</si>
  <si>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</si>
  <si>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</si>
  <si>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</si>
  <si>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</si>
  <si>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70450</t>
  </si>
  <si>
    <t>70270</t>
  </si>
  <si>
    <t>70980</t>
  </si>
  <si>
    <t>51200</t>
  </si>
  <si>
    <t>70070</t>
  </si>
  <si>
    <t>1.16.35.00.0.00.0.000</t>
  </si>
  <si>
    <t>Суммы по искам о возмещении вреда, причиненного окружающей среде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</si>
  <si>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</si>
  <si>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</si>
  <si>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</si>
  <si>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</si>
  <si>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</si>
  <si>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</si>
  <si>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</si>
  <si>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</si>
  <si>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</si>
  <si>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</si>
  <si>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</si>
  <si>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</si>
  <si>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</si>
  <si>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71160</t>
  </si>
  <si>
    <t>1.11.09.04.4.04.0.400</t>
  </si>
  <si>
    <t>R0201</t>
  </si>
  <si>
    <t>R5551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</si>
  <si>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</si>
  <si>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R5552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</si>
  <si>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</si>
  <si>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</si>
  <si>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</si>
  <si>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</si>
  <si>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</si>
  <si>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</si>
  <si>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</si>
  <si>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</si>
  <si>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2.02.20.00.0.00.0.000</t>
  </si>
  <si>
    <t>1.14.06.02.4.04.0.430</t>
  </si>
  <si>
    <t>1.14.06.31.2.04.0.430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</si>
  <si>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</si>
  <si>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</si>
  <si>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</si>
  <si>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R5271</t>
  </si>
  <si>
    <t>R5272</t>
  </si>
  <si>
    <t>70360, R4981</t>
  </si>
  <si>
    <t>R0272,  R0271(2016г)</t>
  </si>
  <si>
    <t>R0273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</si>
  <si>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населения)(субсидия за счет средств федерального бюджета)</t>
  </si>
  <si>
    <t>Бюджетные назначения        2018  год</t>
  </si>
  <si>
    <t>0600</t>
  </si>
  <si>
    <t>Охрана окружающей среды</t>
  </si>
  <si>
    <t>0603</t>
  </si>
  <si>
    <t>Охрана объектов растительного животного мира и среды их обитания</t>
  </si>
  <si>
    <t>1006</t>
  </si>
  <si>
    <t>Другие вопросы в области социальной политики</t>
  </si>
  <si>
    <t>1101</t>
  </si>
  <si>
    <t>Физическая культура</t>
  </si>
  <si>
    <t xml:space="preserve"> 70620</t>
  </si>
  <si>
    <t>R0202</t>
  </si>
  <si>
    <t xml:space="preserve"> R0271</t>
  </si>
  <si>
    <t>R0971</t>
  </si>
  <si>
    <t>R0972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</si>
  <si>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</si>
  <si>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</si>
  <si>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70650</t>
  </si>
  <si>
    <t>Развитие общественной инфраструктуры муниципального значения за счет средств субсидии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</si>
  <si>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</si>
  <si>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</si>
  <si>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71490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</si>
  <si>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</si>
  <si>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(Федеральный бюджет)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</si>
  <si>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(Областной бюджет)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</si>
  <si>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</si>
  <si>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</si>
  <si>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</si>
  <si>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</si>
  <si>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Доходы от оказания платных услуг (работ) и компенсации затрат государства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</si>
  <si>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</si>
  <si>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</si>
  <si>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</si>
  <si>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1.16.33.00.0.00.0.000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</si>
  <si>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</si>
  <si>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</si>
  <si>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</si>
  <si>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</si>
  <si>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Субсидия на обеспечение жильем молодых семей за счет средств из федерального бюджета</t>
  </si>
  <si>
    <t>Субсидия на обеспечение жильем молодых семей за счет средств из областного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</si>
  <si>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
(Областной бюджет)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</si>
  <si>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федерального бюджета)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</si>
  <si>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областного бюджета бюджета)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</si>
  <si>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 в Российской Федерации</t>
  </si>
  <si>
    <t>1003</t>
  </si>
  <si>
    <t>Исполнено на 01.04.2018</t>
  </si>
  <si>
    <t>Исполнено на 01.04.2017</t>
  </si>
  <si>
    <t>НА 01.04.2018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</si>
  <si>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</si>
  <si>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</si>
  <si>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</si>
  <si>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</si>
  <si>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1.12.01.04.1.01.0.000</t>
  </si>
  <si>
    <t>Плата за размещение отходов производства</t>
  </si>
  <si>
    <t>1.16.21.00.0.00.0.000</t>
  </si>
  <si>
    <t>1.14.02.04.3.04.0.000</t>
  </si>
  <si>
    <t>1.14.06.01.2.04.0.000</t>
  </si>
  <si>
    <t>1.14.02.04.2.04.0.000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</si>
  <si>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</si>
  <si>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И.о. председателя комитета по финансам АГОГМ </t>
  </si>
  <si>
    <t>Н.Ю. Косенкова</t>
  </si>
  <si>
    <t>ИСПОЛНЕНИЕ БЮДЖЕТА ГОРОДСКОГО ОКРУГА ГОРОД МИХАЙЛОВКА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</si>
</sst>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66" fontId="0" fillId="0" borderId="0" xfId="0" applyNumberFormat="1"/>
    <xf numFmtId="0" fontId="1" fillId="0" borderId="0" xfId="0" applyFont="1"/>
    <xf numFmtId="166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165" fontId="5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/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9.xml"/><Relationship Id="rId219" Type="http://schemas.openxmlformats.org/officeDocument/2006/relationships/revisionLog" Target="revisionLog92.xml"/><Relationship Id="rId227" Type="http://schemas.openxmlformats.org/officeDocument/2006/relationships/revisionLog" Target="revisionLog5.xml"/><Relationship Id="rId235" Type="http://schemas.openxmlformats.org/officeDocument/2006/relationships/revisionLog" Target="revisionLog13.xml"/><Relationship Id="rId230" Type="http://schemas.openxmlformats.org/officeDocument/2006/relationships/revisionLog" Target="revisionLog8.xml"/><Relationship Id="rId222" Type="http://schemas.openxmlformats.org/officeDocument/2006/relationships/revisionLog" Target="revisionLog95.xml"/><Relationship Id="rId243" Type="http://schemas.openxmlformats.org/officeDocument/2006/relationships/revisionLog" Target="revisionLog21.xml"/><Relationship Id="rId218" Type="http://schemas.openxmlformats.org/officeDocument/2006/relationships/revisionLog" Target="revisionLog91.xml"/><Relationship Id="rId226" Type="http://schemas.openxmlformats.org/officeDocument/2006/relationships/revisionLog" Target="revisionLog4.xml"/><Relationship Id="rId234" Type="http://schemas.openxmlformats.org/officeDocument/2006/relationships/revisionLog" Target="revisionLog12.xml"/><Relationship Id="rId239" Type="http://schemas.openxmlformats.org/officeDocument/2006/relationships/revisionLog" Target="revisionLog17.xml"/><Relationship Id="rId221" Type="http://schemas.openxmlformats.org/officeDocument/2006/relationships/revisionLog" Target="revisionLog94.xml"/><Relationship Id="rId217" Type="http://schemas.openxmlformats.org/officeDocument/2006/relationships/revisionLog" Target="revisionLog90.xml"/><Relationship Id="rId242" Type="http://schemas.openxmlformats.org/officeDocument/2006/relationships/revisionLog" Target="revisionLog20.xml"/><Relationship Id="rId225" Type="http://schemas.openxmlformats.org/officeDocument/2006/relationships/revisionLog" Target="revisionLog3.xml"/><Relationship Id="rId220" Type="http://schemas.openxmlformats.org/officeDocument/2006/relationships/revisionLog" Target="revisionLog93.xml"/><Relationship Id="rId238" Type="http://schemas.openxmlformats.org/officeDocument/2006/relationships/revisionLog" Target="revisionLog16.xml"/><Relationship Id="rId233" Type="http://schemas.openxmlformats.org/officeDocument/2006/relationships/revisionLog" Target="revisionLog11.xml"/><Relationship Id="rId241" Type="http://schemas.openxmlformats.org/officeDocument/2006/relationships/revisionLog" Target="revisionLog19.xml"/><Relationship Id="rId216" Type="http://schemas.openxmlformats.org/officeDocument/2006/relationships/revisionLog" Target="revisionLog89.xml"/><Relationship Id="rId237" Type="http://schemas.openxmlformats.org/officeDocument/2006/relationships/revisionLog" Target="revisionLog15.xml"/><Relationship Id="rId229" Type="http://schemas.openxmlformats.org/officeDocument/2006/relationships/revisionLog" Target="revisionLog7.xml"/><Relationship Id="rId232" Type="http://schemas.openxmlformats.org/officeDocument/2006/relationships/revisionLog" Target="revisionLog10.xml"/><Relationship Id="rId224" Type="http://schemas.openxmlformats.org/officeDocument/2006/relationships/revisionLog" Target="revisionLog2.xml"/><Relationship Id="rId240" Type="http://schemas.openxmlformats.org/officeDocument/2006/relationships/revisionLog" Target="revisionLog18.xml"/><Relationship Id="rId223" Type="http://schemas.openxmlformats.org/officeDocument/2006/relationships/revisionLog" Target="revisionLog1.xml"/><Relationship Id="rId236" Type="http://schemas.openxmlformats.org/officeDocument/2006/relationships/revisionLog" Target="revisionLog14.xml"/><Relationship Id="rId228" Type="http://schemas.openxmlformats.org/officeDocument/2006/relationships/revisionLog" Target="revisionLog6.xml"/><Relationship Id="rId244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C7370D1-45F4-4BCE-934C-36560F97DB66}" diskRevisions="1" revisionId="2472" version="244">
  <header guid="{2939CC63-1B41-4CCE-A004-FFF0C16556A6}" dateTime="2018-04-17T10:44:01" maxSheetId="3" userName="Елена Е. Видинеева" r:id="rId216" minRId="2077" maxRId="2126">
    <sheetIdMap count="2">
      <sheetId val="1"/>
      <sheetId val="2"/>
    </sheetIdMap>
  </header>
  <header guid="{805776E2-2CFA-416F-A079-F34FA804D085}" dateTime="2018-04-17T10:58:41" maxSheetId="3" userName="Елена Е. Видинеева" r:id="rId217" minRId="2127" maxRId="2141">
    <sheetIdMap count="2">
      <sheetId val="1"/>
      <sheetId val="2"/>
    </sheetIdMap>
  </header>
  <header guid="{4D84597A-BD95-46EF-B18E-48F82255580F}" dateTime="2018-04-17T11:33:18" maxSheetId="3" userName="Елена Е. Видинеева" r:id="rId218" minRId="2142" maxRId="2183">
    <sheetIdMap count="2">
      <sheetId val="1"/>
      <sheetId val="2"/>
    </sheetIdMap>
  </header>
  <header guid="{D210D2DD-C9B1-496A-A9F0-9CF51CFFAE2B}" dateTime="2018-04-17T12:07:42" maxSheetId="3" userName="Татьяна С. Ковалева" r:id="rId219">
    <sheetIdMap count="2">
      <sheetId val="1"/>
      <sheetId val="2"/>
    </sheetIdMap>
  </header>
  <header guid="{D87AAEB1-B357-41FD-9C95-27714A86009D}" dateTime="2018-04-17T12:17:08" maxSheetId="3" userName="Татьяна С. Ковалева" r:id="rId220" minRId="2187" maxRId="2216">
    <sheetIdMap count="2">
      <sheetId val="1"/>
      <sheetId val="2"/>
    </sheetIdMap>
  </header>
  <header guid="{55385B41-A787-4548-8517-D4B919B81401}" dateTime="2018-04-17T12:32:40" maxSheetId="3" userName="Татьяна С. Ковалева" r:id="rId221" minRId="2219" maxRId="2239">
    <sheetIdMap count="2">
      <sheetId val="1"/>
      <sheetId val="2"/>
    </sheetIdMap>
  </header>
  <header guid="{931DDB8A-4141-44BD-A1F2-E9412F6D228A}" dateTime="2018-04-17T12:33:36" maxSheetId="3" userName="Татьяна С. Ковалева" r:id="rId222" minRId="2242">
    <sheetIdMap count="2">
      <sheetId val="1"/>
      <sheetId val="2"/>
    </sheetIdMap>
  </header>
  <header guid="{59E0F609-3F35-4D59-B356-465D6F8D2CCD}" dateTime="2018-04-17T12:39:35" maxSheetId="3" userName="Татьяна С. Ковалева" r:id="rId223" minRId="2243" maxRId="2246">
    <sheetIdMap count="2">
      <sheetId val="1"/>
      <sheetId val="2"/>
    </sheetIdMap>
  </header>
  <header guid="{7AC31746-FF2F-4722-B904-9275626F61ED}" dateTime="2018-04-17T12:42:02" maxSheetId="3" userName="Елена Е. Видинеева" r:id="rId224" minRId="2249" maxRId="2280">
    <sheetIdMap count="2">
      <sheetId val="1"/>
      <sheetId val="2"/>
    </sheetIdMap>
  </header>
  <header guid="{6E80D518-0CAF-49D1-9096-53F6241A1B0B}" dateTime="2018-04-17T14:14:19" maxSheetId="3" userName="Татьяна С. Ковалева" r:id="rId225" minRId="2281" maxRId="2291">
    <sheetIdMap count="2">
      <sheetId val="1"/>
      <sheetId val="2"/>
    </sheetIdMap>
  </header>
  <header guid="{FC8CB067-995B-417D-9FCD-7C12FEBE3BCD}" dateTime="2018-04-17T14:29:52" maxSheetId="3" userName="Татьяна С. Ковалева" r:id="rId226" minRId="2294" maxRId="2364">
    <sheetIdMap count="2">
      <sheetId val="1"/>
      <sheetId val="2"/>
    </sheetIdMap>
  </header>
  <header guid="{F092CBB3-17F5-4637-8AB7-38508F9F22AB}" dateTime="2018-04-17T14:30:06" maxSheetId="3" userName="Татьяна С. Ковалева" r:id="rId227">
    <sheetIdMap count="2">
      <sheetId val="1"/>
      <sheetId val="2"/>
    </sheetIdMap>
  </header>
  <header guid="{274A9EA0-847D-4382-BF0C-0124905DE464}" dateTime="2018-04-17T14:36:35" maxSheetId="3" userName="Татьяна С. Ковалева" r:id="rId228">
    <sheetIdMap count="2">
      <sheetId val="1"/>
      <sheetId val="2"/>
    </sheetIdMap>
  </header>
  <header guid="{88FB1675-17A4-437D-94AA-8750D12C2F47}" dateTime="2018-04-17T15:21:31" maxSheetId="3" userName="Татьяна С. Ковалева" r:id="rId229" minRId="2365" maxRId="2386">
    <sheetIdMap count="2">
      <sheetId val="1"/>
      <sheetId val="2"/>
    </sheetIdMap>
  </header>
  <header guid="{DDBC47A2-E1B5-447A-A423-2D43185082FA}" dateTime="2018-04-17T15:23:01" maxSheetId="3" userName="Татьяна С. Ковалева" r:id="rId230" minRId="2387" maxRId="2423">
    <sheetIdMap count="2">
      <sheetId val="1"/>
      <sheetId val="2"/>
    </sheetIdMap>
  </header>
  <header guid="{E73945E7-85C8-4B1F-BBE9-64B8AEF7272A}" dateTime="2018-04-17T15:31:54" maxSheetId="3" userName="Татьяна С. Ковалева" r:id="rId231" minRId="2424" maxRId="2437">
    <sheetIdMap count="2">
      <sheetId val="1"/>
      <sheetId val="2"/>
    </sheetIdMap>
  </header>
  <header guid="{297EF0E0-68A6-42E1-A714-FBADB249514F}" dateTime="2018-04-17T15:37:01" maxSheetId="3" userName="Татьяна С. Ковалева" r:id="rId232" minRId="2438" maxRId="2442">
    <sheetIdMap count="2">
      <sheetId val="1"/>
      <sheetId val="2"/>
    </sheetIdMap>
  </header>
  <header guid="{DA52BBDC-6EC3-47E1-B18C-2E533B51BAC0}" dateTime="2018-04-17T15:38:06" maxSheetId="3" userName="Татьяна С. Ковалева" r:id="rId233" minRId="2443">
    <sheetIdMap count="2">
      <sheetId val="1"/>
      <sheetId val="2"/>
    </sheetIdMap>
  </header>
  <header guid="{489B6468-34A9-40A1-A740-CE626C8F7938}" dateTime="2018-04-17T15:39:31" maxSheetId="3" userName="Татьяна С. Ковалева" r:id="rId234">
    <sheetIdMap count="2">
      <sheetId val="1"/>
      <sheetId val="2"/>
    </sheetIdMap>
  </header>
  <header guid="{55D13F0F-6EFC-4600-B87C-1C3FB807237D}" dateTime="2018-04-17T15:40:14" maxSheetId="3" userName="Татьяна С. Ковалева" r:id="rId235">
    <sheetIdMap count="2">
      <sheetId val="1"/>
      <sheetId val="2"/>
    </sheetIdMap>
  </header>
  <header guid="{F4B16CEB-B594-4186-8217-13D853E56F2E}" dateTime="2018-04-18T15:32:45" maxSheetId="3" userName="Татьяна С. Ковалева" r:id="rId236">
    <sheetIdMap count="2">
      <sheetId val="1"/>
      <sheetId val="2"/>
    </sheetIdMap>
  </header>
  <header guid="{CC2EF854-BA16-4802-85A2-3FF467C4B0CB}" dateTime="2018-04-18T15:44:57" maxSheetId="3" userName="Татьяна С. Ковалева" r:id="rId237">
    <sheetIdMap count="2">
      <sheetId val="1"/>
      <sheetId val="2"/>
    </sheetIdMap>
  </header>
  <header guid="{DE9A7BA4-D4AC-4A50-AF2E-E34EB863FD3B}" dateTime="2018-04-18T15:53:51" maxSheetId="3" userName="Татьяна С. Ковалева" r:id="rId238" minRId="2449">
    <sheetIdMap count="2">
      <sheetId val="1"/>
      <sheetId val="2"/>
    </sheetIdMap>
  </header>
  <header guid="{1C7A2BDF-D521-47A9-9B0D-F28E3C63188E}" dateTime="2018-04-18T15:57:44" maxSheetId="3" userName="Татьяна С. Ковалева" r:id="rId239" minRId="2453" maxRId="2454">
    <sheetIdMap count="2">
      <sheetId val="1"/>
      <sheetId val="2"/>
    </sheetIdMap>
  </header>
  <header guid="{BA5CCBCB-5A77-4A0C-9F0F-33692ADC7D2E}" dateTime="2018-04-23T11:00:23" maxSheetId="3" userName="Елена Е. Видинеева" r:id="rId240" minRId="2458" maxRId="2459">
    <sheetIdMap count="2">
      <sheetId val="1"/>
      <sheetId val="2"/>
    </sheetIdMap>
  </header>
  <header guid="{E407A602-EAAB-4A12-A100-4B914960A1A7}" dateTime="2018-04-23T11:07:24" maxSheetId="3" userName="Елена Е. Видинеева" r:id="rId241">
    <sheetIdMap count="2">
      <sheetId val="1"/>
      <sheetId val="2"/>
    </sheetIdMap>
  </header>
  <header guid="{D5646CC9-B563-4CA8-BE7D-755E1EBFEECB}" dateTime="2018-04-23T11:09:10" maxSheetId="3" userName="Елена Е. Видинеева" r:id="rId242">
    <sheetIdMap count="2">
      <sheetId val="1"/>
      <sheetId val="2"/>
    </sheetIdMap>
  </header>
  <header guid="{3270C374-1213-4660-B1E4-70B6222A8FF8}" dateTime="2018-04-23T11:09:23" maxSheetId="3" userName="Елена Е. Видинеева" r:id="rId243">
    <sheetIdMap count="2">
      <sheetId val="1"/>
      <sheetId val="2"/>
    </sheetIdMap>
  </header>
  <header guid="{EC7370D1-45F4-4BCE-934C-36560F97DB66}" dateTime="2018-04-23T11:09:42" maxSheetId="3" userName="Елена Е. Видинеева" r:id="rId24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3" sId="1" numFmtId="4">
    <oc r="D34">
      <v>35.5</v>
    </oc>
    <nc r="D34">
      <v>69.5</v>
    </nc>
  </rcc>
  <rcc rId="2244" sId="1" numFmtId="4">
    <oc r="D35">
      <v>291.60000000000002</v>
    </oc>
    <nc r="D35">
      <v>407.7</v>
    </nc>
  </rcc>
  <rcc rId="2245" sId="1" numFmtId="4">
    <oc r="D36">
      <v>69.3</v>
    </oc>
    <nc r="D36">
      <v>107.4</v>
    </nc>
  </rcc>
  <rfmt sheetId="1" sqref="D34:D36">
    <dxf>
      <fill>
        <patternFill patternType="none">
          <bgColor auto="1"/>
        </patternFill>
      </fill>
    </dxf>
  </rfmt>
  <rcc rId="2246" sId="1" numFmtId="4">
    <oc r="D46">
      <v>2157.8000000000002</v>
    </oc>
    <nc r="D46">
      <v>2157.6999999999998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7:G119">
    <dxf>
      <fill>
        <patternFill patternType="none">
          <bgColor auto="1"/>
        </patternFill>
      </fill>
    </dxf>
  </rfmt>
  <rcc rId="2438" sId="1" numFmtId="4">
    <oc r="D120">
      <v>0</v>
    </oc>
    <nc r="D120">
      <v>45.4</v>
    </nc>
  </rcc>
  <rfmt sheetId="1" sqref="C120:G120">
    <dxf>
      <fill>
        <patternFill patternType="none">
          <bgColor auto="1"/>
        </patternFill>
      </fill>
    </dxf>
  </rfmt>
  <rfmt sheetId="1" sqref="C121:G121">
    <dxf>
      <fill>
        <patternFill patternType="none">
          <bgColor auto="1"/>
        </patternFill>
      </fill>
    </dxf>
  </rfmt>
  <rfmt sheetId="1" sqref="C122:G122">
    <dxf>
      <fill>
        <patternFill patternType="none">
          <bgColor auto="1"/>
        </patternFill>
      </fill>
    </dxf>
  </rfmt>
  <rcc rId="2439" sId="1" numFmtId="4">
    <oc r="D123">
      <v>-223.3</v>
    </oc>
    <nc r="D123">
      <v>-223.7</v>
    </nc>
  </rcc>
  <rcc rId="2440" sId="1" numFmtId="4">
    <oc r="D105">
      <v>37011.599999999999</v>
    </oc>
    <nc r="D105">
      <v>37711.599999999999</v>
    </nc>
  </rcc>
  <rcc rId="2441" sId="1" numFmtId="4">
    <oc r="D106">
      <v>91546.7</v>
    </oc>
    <nc r="D106">
      <v>104026.7</v>
    </nc>
  </rcc>
  <rcc rId="2442" sId="1" numFmtId="4">
    <oc r="D107">
      <v>8000.8</v>
    </oc>
    <nc r="D107">
      <v>9369.7999999999993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3" sId="1" numFmtId="4">
    <oc r="D123">
      <v>-223.7</v>
    </oc>
    <nc r="D123">
      <v>-223.8</v>
    </nc>
  </rcc>
  <rfmt sheetId="1" sqref="C123:G12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01:D201">
    <dxf>
      <fill>
        <patternFill patternType="none">
          <bgColor auto="1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01">
    <dxf>
      <fill>
        <patternFill patternType="none">
          <bgColor auto="1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ДЧБ!$194:$196</formula>
    <oldFormula>ДЧБ!$194:$196</oldFormula>
  </rdn>
  <rcv guid="{40AF8D35-BE0F-4075-942A-A459537355E7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ДЧБ!$49:$49,ДЧБ!$62:$62,ДЧБ!$72:$73,ДЧБ!$77:$90,ДЧБ!$92:$92,ДЧБ!$94:$94,ДЧБ!$118:$119,ДЧБ!$121:$121,ДЧБ!$194:$196</formula>
    <oldFormula>ДЧБ!$194:$196</oldFormula>
  </rdn>
  <rdn rId="0" localSheetId="1" customView="1" name="Z_40AF8D35_BE0F_4075_942A_A459537355E7_.wvu.Cols" hidden="1" oldHidden="1">
    <formula>ДЧБ!$A:$A</formula>
  </rdn>
  <rcv guid="{40AF8D35-BE0F-4075-942A-A459537355E7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9" sId="1">
    <oc r="G43">
      <f>D43/F43*100</f>
    </oc>
    <nc r="G43"/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ДЧБ!$49:$49,ДЧБ!$62:$62,ДЧБ!$72:$73,ДЧБ!$77:$90,ДЧБ!$92:$92,ДЧБ!$94:$94,ДЧБ!$118:$119,ДЧБ!$121:$121,ДЧБ!$194:$196</formula>
    <oldFormula>ДЧБ!$49:$49,ДЧБ!$62:$62,ДЧБ!$72:$73,ДЧБ!$77:$90,ДЧБ!$92:$92,ДЧБ!$94:$94,ДЧБ!$118:$119,ДЧБ!$121:$121,ДЧБ!$194:$196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3" sId="1">
    <oc r="B203" t="inlineStr">
      <is>
        <t xml:space="preserve">Председатель комитета по финансам АГОГМ </t>
      </is>
    </oc>
    <nc r="B203" t="inlineStr">
      <is>
        <t xml:space="preserve">И.о. председателя комитета по финансам АГОГМ </t>
      </is>
    </nc>
  </rcc>
  <rcc rId="2454" sId="1">
    <oc r="D203" t="inlineStr">
      <is>
        <t>А.В. Фролова</t>
      </is>
    </oc>
    <nc r="D203" t="inlineStr">
      <is>
        <t>Н.Ю. Косенкова</t>
      </is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ДЧБ!$49:$49,ДЧБ!$62:$62,ДЧБ!$72:$73,ДЧБ!$77:$90,ДЧБ!$92:$92,ДЧБ!$94:$94,ДЧБ!$118:$119,ДЧБ!$121:$121,ДЧБ!$194:$196</formula>
    <oldFormula>ДЧБ!$49:$49,ДЧБ!$62:$62,ДЧБ!$72:$73,ДЧБ!$77:$90,ДЧБ!$92:$92,ДЧБ!$94:$94,ДЧБ!$118:$119,ДЧБ!$121:$121,ДЧБ!$194:$196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8" sId="1" odxf="1" dxf="1">
    <oc r="E126">
      <f>E127+E129+E131+E134+E137+E138+E136+E133</f>
    </oc>
    <nc r="E126">
      <f>D126/C126*100</f>
    </nc>
    <odxf>
      <font>
        <b/>
        <sz val="9"/>
        <color theme="1"/>
        <name val="Times New Roman"/>
        <scheme val="none"/>
      </font>
    </odxf>
    <ndxf>
      <font>
        <b val="0"/>
        <sz val="9"/>
        <color theme="1"/>
        <name val="Times New Roman"/>
        <scheme val="none"/>
      </font>
    </ndxf>
  </rcc>
  <rfmt sheetId="1" sqref="E126" start="0" length="2147483647">
    <dxf>
      <font>
        <b/>
      </font>
    </dxf>
  </rfmt>
  <rcc rId="2459" sId="1">
    <oc r="A2" t="inlineStr">
      <is>
        <t xml:space="preserve">ИСПОЛНЕНИЕ БЮДЖЕТА ГОРОДСКОГО ОКРУГА ГОРОД МИХАЙЛОВКА </t>
      </is>
    </oc>
    <nc r="A2" t="inlineStr">
      <is>
        <t>ИСПОЛНЕНИЕ БЮДЖЕТА ГОРОДСКОГО ОКРУГА ГОРОД МИХАЙЛОВКА ВОЛГОГРАДСКОЙ ОБЛАСТИ</t>
      </is>
    </nc>
  </rcc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ДЧБ!$194:$196</formula>
    <oldFormula>ДЧБ!$194:$196</oldFormula>
  </rdn>
  <rcv guid="{3BC8A2A8-E6DA-4580-831A-3F6F11ADCEF2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ДЧБ!$194:$196</formula>
    <oldFormula>ДЧБ!$194:$196</oldFormula>
  </rdn>
  <rcv guid="{3BC8A2A8-E6DA-4580-831A-3F6F11ADCEF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03">
    <dxf>
      <fill>
        <patternFill patternType="solid">
          <bgColor rgb="FFFF33CC"/>
        </patternFill>
      </fill>
    </dxf>
  </rfmt>
  <rcc rId="2249" sId="1" numFmtId="4">
    <oc r="D130">
      <v>197.9</v>
    </oc>
    <nc r="D130">
      <v>334.5</v>
    </nc>
  </rcc>
  <rcc rId="2250" sId="1" numFmtId="4">
    <oc r="D132">
      <v>162.6</v>
    </oc>
    <nc r="D132">
      <v>275.60000000000002</v>
    </nc>
  </rcc>
  <rcc rId="2251" sId="1" numFmtId="4">
    <oc r="C134">
      <v>49809.5</v>
    </oc>
    <nc r="C134">
      <v>46226.1</v>
    </nc>
  </rcc>
  <rcc rId="2252" sId="1" numFmtId="4">
    <oc r="D134">
      <v>6263.9</v>
    </oc>
    <nc r="D134">
      <v>10095.799999999999</v>
    </nc>
  </rcc>
  <rcc rId="2253" sId="1" numFmtId="4">
    <oc r="D137">
      <v>1101.2</v>
    </oc>
    <nc r="D137">
      <v>1981.6</v>
    </nc>
  </rcc>
  <rcc rId="2254" sId="1" numFmtId="4">
    <oc r="C141">
      <v>63592.3</v>
    </oc>
    <nc r="C141">
      <v>63497.7</v>
    </nc>
  </rcc>
  <rcc rId="2255" sId="1" numFmtId="4">
    <oc r="D141">
      <v>9962.1</v>
    </oc>
    <nc r="D141">
      <v>16713.5</v>
    </nc>
  </rcc>
  <rcc rId="2256" sId="1" numFmtId="4">
    <oc r="D143">
      <v>287.8</v>
    </oc>
    <nc r="D143">
      <v>488.1</v>
    </nc>
  </rcc>
  <rcc rId="2257" sId="1" numFmtId="4">
    <oc r="C144">
      <v>2176.8000000000002</v>
    </oc>
    <nc r="C144">
      <v>2959.9</v>
    </nc>
  </rcc>
  <rcc rId="2258" sId="1" numFmtId="4">
    <oc r="D144">
      <v>287.8</v>
    </oc>
    <nc r="D144">
      <v>472.9</v>
    </nc>
  </rcc>
  <rcc rId="2259" sId="1" numFmtId="4">
    <oc r="C145">
      <v>62097</v>
    </oc>
    <nc r="C145">
      <v>62564.2</v>
    </nc>
  </rcc>
  <rcc rId="2260" sId="1" numFmtId="4">
    <oc r="D145">
      <v>8746.2000000000007</v>
    </oc>
    <nc r="D145">
      <v>15011.8</v>
    </nc>
  </rcc>
  <rcc rId="2261" sId="1" numFmtId="4">
    <oc r="D146">
      <v>6265.6</v>
    </oc>
    <nc r="D146">
      <v>10690.3</v>
    </nc>
  </rcc>
  <rcc rId="2262" sId="1" numFmtId="4">
    <oc r="D147">
      <v>2242.3000000000002</v>
    </oc>
    <nc r="D147">
      <v>3109.6</v>
    </nc>
  </rcc>
  <rcc rId="2263" sId="1" numFmtId="4">
    <oc r="D148">
      <v>2238.1999999999998</v>
    </oc>
    <nc r="D148">
      <v>3102.1</v>
    </nc>
  </rcc>
  <rcc rId="2264" sId="1" numFmtId="4">
    <oc r="D152">
      <v>108.2</v>
    </oc>
    <nc r="D152">
      <v>173.6</v>
    </nc>
  </rcc>
  <rcc rId="2265" sId="1" numFmtId="4">
    <oc r="D154">
      <v>802.8</v>
    </oc>
    <nc r="D154">
      <v>1297</v>
    </nc>
  </rcc>
  <rcc rId="2266" sId="1" numFmtId="4">
    <oc r="D150">
      <v>911</v>
    </oc>
    <nc r="D150">
      <f>D152+D154</f>
    </nc>
  </rcc>
  <rcc rId="2267" sId="1" numFmtId="4">
    <oc r="C159">
      <v>19056.2</v>
    </oc>
    <nc r="C159">
      <v>19054.5</v>
    </nc>
  </rcc>
  <rcc rId="2268" sId="1" numFmtId="4">
    <oc r="D159">
      <v>2415.6999999999998</v>
    </oc>
    <nc r="D159">
      <v>4060.4</v>
    </nc>
  </rcc>
  <rcc rId="2269" sId="1" numFmtId="4">
    <oc r="C162">
      <v>26659.3</v>
    </oc>
    <nc r="C162">
      <v>25902.6</v>
    </nc>
  </rcc>
  <rcc rId="2270" sId="1" numFmtId="4">
    <oc r="D162">
      <v>3377.8</v>
    </oc>
    <nc r="D162">
      <v>5650.1</v>
    </nc>
  </rcc>
  <rcc rId="2271" sId="1" numFmtId="4">
    <oc r="C167">
      <v>8999</v>
    </oc>
    <nc r="C167">
      <v>9624.2000000000007</v>
    </nc>
  </rcc>
  <rcc rId="2272" sId="1" numFmtId="4">
    <oc r="D167">
      <v>955.9</v>
    </oc>
    <nc r="D167">
      <v>1794.4</v>
    </nc>
  </rcc>
  <rcc rId="2273" sId="1" numFmtId="4">
    <oc r="C171">
      <v>671460.7</v>
    </oc>
    <nc r="C171">
      <v>671516.9</v>
    </nc>
  </rcc>
  <rcc rId="2274" sId="1" numFmtId="4">
    <oc r="D171">
      <v>109546.2</v>
    </oc>
    <nc r="D171">
      <v>169164.2</v>
    </nc>
  </rcc>
  <rcc rId="2275" sId="1" numFmtId="4">
    <oc r="D179">
      <v>14921.8</v>
    </oc>
    <nc r="D179">
      <v>19967.599999999999</v>
    </nc>
  </rcc>
  <rcc rId="2276" sId="1" numFmtId="4">
    <oc r="C184">
      <v>1645.9</v>
    </oc>
    <nc r="C184">
      <v>2971.8</v>
    </nc>
  </rcc>
  <rcc rId="2277" sId="1" numFmtId="4">
    <oc r="D184">
      <v>282.10000000000002</v>
    </oc>
    <nc r="D184">
      <v>1228.0999999999999</v>
    </nc>
  </rcc>
  <rcc rId="2278" sId="1" numFmtId="4">
    <oc r="D190">
      <v>5363.9</v>
    </oc>
    <nc r="D190">
      <v>7599</v>
    </nc>
  </rcc>
  <rcc rId="2279" sId="1" numFmtId="4">
    <oc r="D194">
      <v>138.5</v>
    </oc>
    <nc r="D194">
      <v>230.4</v>
    </nc>
  </rcc>
  <rcc rId="2280" sId="1" numFmtId="4">
    <oc r="C190">
      <v>34539.9</v>
    </oc>
    <nc r="C190">
      <v>34539.800000000003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ДЧБ!$194:$196</formula>
    <oldFormula>ДЧБ!$194:$196</oldFormula>
  </rdn>
  <rdn rId="0" localSheetId="1" customView="1" name="Z_3BC8A2A8_E6DA_4580_831A_3F6F11ADCEF2_.wvu.Cols" hidden="1" oldHidden="1">
    <formula>ДЧБ!$A:$A</formula>
  </rdn>
  <rcv guid="{3BC8A2A8-E6DA-4580-831A-3F6F11ADCEF2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ДЧБ!$194:$196</formula>
    <oldFormula>ДЧБ!$194:$196</oldFormula>
  </rdn>
  <rdn rId="0" localSheetId="1" customView="1" name="Z_3BC8A2A8_E6DA_4580_831A_3F6F11ADCEF2_.wvu.Cols" hidden="1" oldHidden="1">
    <formula>ДЧБ!$A:$A</formula>
    <oldFormula>ДЧБ!$A:$A</oldFormula>
  </rdn>
  <rcv guid="{3BC8A2A8-E6DA-4580-831A-3F6F11ADCEF2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C8A2A8-E6DA-4580-831A-3F6F11ADCEF2}" action="delete"/>
  <rdn rId="0" localSheetId="1" customView="1" name="Z_3BC8A2A8_E6DA_4580_831A_3F6F11ADCEF2_.wvu.PrintTitles" hidden="1" oldHidden="1">
    <formula>ДЧБ!$5:$5</formula>
    <oldFormula>ДЧБ!$5:$5</oldFormula>
  </rdn>
  <rdn rId="0" localSheetId="1" customView="1" name="Z_3BC8A2A8_E6DA_4580_831A_3F6F11ADCEF2_.wvu.Rows" hidden="1" oldHidden="1">
    <formula>ДЧБ!$194:$196</formula>
    <oldFormula>ДЧБ!$194:$196</oldFormula>
  </rdn>
  <rdn rId="0" localSheetId="1" customView="1" name="Z_3BC8A2A8_E6DA_4580_831A_3F6F11ADCEF2_.wvu.Cols" hidden="1" oldHidden="1">
    <formula>ДЧБ!$A:$A</formula>
    <oldFormula>ДЧБ!$A:$A</oldFormula>
  </rdn>
  <rcv guid="{3BC8A2A8-E6DA-4580-831A-3F6F11ADCEF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1" sId="1">
    <oc r="E8">
      <f>D8/C8*100</f>
    </oc>
    <nc r="E8">
      <f>D8/C8*100</f>
    </nc>
  </rcc>
  <rcc rId="2282" sId="1">
    <oc r="E9">
      <f>D9/C9*100</f>
    </oc>
    <nc r="E9">
      <f>D9/C9*100</f>
    </nc>
  </rcc>
  <rcc rId="2283" sId="1">
    <oc r="E10">
      <f>D10/C10*100</f>
    </oc>
    <nc r="E10">
      <f>D10/C10*100</f>
    </nc>
  </rcc>
  <rcc rId="2284" sId="1">
    <oc r="E11">
      <f>D11/C11*100</f>
    </oc>
    <nc r="E11">
      <f>D11/C11*100</f>
    </nc>
  </rcc>
  <rfmt sheetId="1" sqref="E6:E11">
    <dxf>
      <fill>
        <patternFill patternType="none">
          <bgColor auto="1"/>
        </patternFill>
      </fill>
    </dxf>
  </rfmt>
  <rfmt sheetId="1" sqref="E5">
    <dxf>
      <fill>
        <patternFill patternType="none">
          <bgColor auto="1"/>
        </patternFill>
      </fill>
    </dxf>
  </rfmt>
  <rcc rId="2285" sId="1">
    <oc r="G9">
      <f>D9/F9*100</f>
    </oc>
    <nc r="G9">
      <f>D9/F9*100</f>
    </nc>
  </rcc>
  <rcc rId="2286" sId="1">
    <oc r="G10">
      <f>D10/F10*100</f>
    </oc>
    <nc r="G10">
      <f>D10/F10*100</f>
    </nc>
  </rcc>
  <rcc rId="2287" sId="1">
    <oc r="G11">
      <f>D11/F11*100</f>
    </oc>
    <nc r="G11">
      <f>D11/F11*100</f>
    </nc>
  </rcc>
  <rcc rId="2288" sId="1" numFmtId="4">
    <oc r="F8">
      <v>44419</v>
    </oc>
    <nc r="F8">
      <v>80.5</v>
    </nc>
  </rcc>
  <rcc rId="2289" sId="1" numFmtId="4">
    <oc r="F9">
      <v>168.1</v>
    </oc>
    <nc r="F9">
      <v>336</v>
    </nc>
  </rcc>
  <rcc rId="2290" sId="1" numFmtId="4">
    <oc r="F10">
      <v>141.5</v>
    </oc>
    <nc r="F10">
      <v>323.2</v>
    </nc>
  </rcc>
  <rcc rId="2291" sId="1" numFmtId="4">
    <oc r="F11">
      <v>93.5</v>
    </oc>
    <nc r="F11">
      <v>131.4</v>
    </nc>
  </rcc>
  <rfmt sheetId="1" sqref="F6:F11">
    <dxf>
      <fill>
        <patternFill patternType="none">
          <bgColor auto="1"/>
        </patternFill>
      </fill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ДЧБ!$196:$198</oldFormula>
  </rdn>
  <rcv guid="{40AF8D35-BE0F-4075-942A-A459537355E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4" sId="1">
    <oc r="E13">
      <f>D13/C13*100</f>
    </oc>
    <nc r="E13">
      <f>D13/C13*100</f>
    </nc>
  </rcc>
  <rcc rId="2295" sId="1">
    <oc r="E14">
      <f>D14/C14*100</f>
    </oc>
    <nc r="E14">
      <f>D14/C14*100</f>
    </nc>
  </rcc>
  <rcc rId="2296" sId="1">
    <oc r="E15">
      <f>D15/C15*100</f>
    </oc>
    <nc r="E15">
      <f>D15/C15*100</f>
    </nc>
  </rcc>
  <rfmt sheetId="1" sqref="E12:E16">
    <dxf>
      <fill>
        <patternFill patternType="none">
          <bgColor auto="1"/>
        </patternFill>
      </fill>
    </dxf>
  </rfmt>
  <rfmt sheetId="1" sqref="F12:F16">
    <dxf>
      <fill>
        <patternFill patternType="none">
          <bgColor auto="1"/>
        </patternFill>
      </fill>
    </dxf>
  </rfmt>
  <rfmt sheetId="1" sqref="E17:F20">
    <dxf>
      <fill>
        <patternFill patternType="none">
          <bgColor auto="1"/>
        </patternFill>
      </fill>
    </dxf>
  </rfmt>
  <rfmt sheetId="1" sqref="E21:E23">
    <dxf>
      <fill>
        <patternFill patternType="none">
          <bgColor auto="1"/>
        </patternFill>
      </fill>
    </dxf>
  </rfmt>
  <rfmt sheetId="1" sqref="F21:F23">
    <dxf>
      <fill>
        <patternFill patternType="none">
          <bgColor auto="1"/>
        </patternFill>
      </fill>
    </dxf>
  </rfmt>
  <rcc rId="2297" sId="1">
    <oc r="E26">
      <f>D26/C26*100</f>
    </oc>
    <nc r="E26">
      <f>D26/C26*100</f>
    </nc>
  </rcc>
  <rfmt sheetId="1" sqref="E27" start="0" length="0">
    <dxf>
      <font>
        <b val="0"/>
        <sz val="9"/>
        <name val="Times New Roman"/>
        <scheme val="none"/>
      </font>
    </dxf>
  </rfmt>
  <rfmt sheetId="1" sqref="E24:E27">
    <dxf>
      <fill>
        <patternFill patternType="none">
          <bgColor auto="1"/>
        </patternFill>
      </fill>
    </dxf>
  </rfmt>
  <rfmt sheetId="1" sqref="F24:F27">
    <dxf>
      <fill>
        <patternFill patternType="none">
          <bgColor auto="1"/>
        </patternFill>
      </fill>
    </dxf>
  </rfmt>
  <rcc rId="2298" sId="1">
    <oc r="E30">
      <f>D30/C30*100</f>
    </oc>
    <nc r="E30">
      <f>D30/C30*100</f>
    </nc>
  </rcc>
  <rcc rId="2299" sId="1">
    <oc r="E31">
      <f>D31/C31*100</f>
    </oc>
    <nc r="E31">
      <f>D31/C31*100</f>
    </nc>
  </rcc>
  <rcc rId="2300" sId="1">
    <oc r="E32">
      <f>D32/C32*100</f>
    </oc>
    <nc r="E32">
      <f>D32/C32*100</f>
    </nc>
  </rcc>
  <rcc rId="2301" sId="1">
    <oc r="E33">
      <f>D33/C33*100</f>
    </oc>
    <nc r="E33">
      <f>D33/C33*100</f>
    </nc>
  </rcc>
  <rcc rId="2302" sId="1">
    <oc r="E34">
      <f>D34/C34*100</f>
    </oc>
    <nc r="E34">
      <f>D34/C34*100</f>
    </nc>
  </rcc>
  <rcc rId="2303" sId="1">
    <oc r="E35">
      <f>D35/C35*100</f>
    </oc>
    <nc r="E35">
      <f>D35/C35*100</f>
    </nc>
  </rcc>
  <rfmt sheetId="1" sqref="E28:E37">
    <dxf>
      <fill>
        <patternFill patternType="none">
          <bgColor auto="1"/>
        </patternFill>
      </fill>
    </dxf>
  </rfmt>
  <rfmt sheetId="1" sqref="F28:F36">
    <dxf>
      <fill>
        <patternFill patternType="none">
          <bgColor auto="1"/>
        </patternFill>
      </fill>
    </dxf>
  </rfmt>
  <rcc rId="2304" sId="1">
    <oc r="E40">
      <f>D40/C40*100</f>
    </oc>
    <nc r="E40">
      <f>D40/C40*100</f>
    </nc>
  </rcc>
  <rcc rId="2305" sId="1">
    <oc r="E41">
      <f>D41/C41*100</f>
    </oc>
    <nc r="E41">
      <f>D41/C41*100</f>
    </nc>
  </rcc>
  <rcc rId="2306" sId="1">
    <oc r="E42">
      <f>D42/C42*100</f>
    </oc>
    <nc r="E42">
      <f>D42/C42*100</f>
    </nc>
  </rcc>
  <rcc rId="2307" sId="1">
    <oc r="E43">
      <f>D43/C43*100</f>
    </oc>
    <nc r="E43"/>
  </rcc>
  <rfmt sheetId="1" sqref="E38:E43">
    <dxf>
      <fill>
        <patternFill patternType="none">
          <bgColor auto="1"/>
        </patternFill>
      </fill>
    </dxf>
  </rfmt>
  <rcc rId="2308" sId="1" numFmtId="4">
    <oc r="F8">
      <v>80.5</v>
    </oc>
    <nc r="F8">
      <v>77083.7</v>
    </nc>
  </rcc>
  <rcc rId="2309" sId="1" numFmtId="4">
    <oc r="F9">
      <v>336</v>
    </oc>
    <nc r="F9">
      <v>279.5</v>
    </nc>
  </rcc>
  <rcc rId="2310" sId="1" numFmtId="4">
    <oc r="F10">
      <v>323.2</v>
    </oc>
    <nc r="F10">
      <v>290.2</v>
    </nc>
  </rcc>
  <rcc rId="2311" sId="1" numFmtId="4">
    <oc r="F11">
      <v>131.4</v>
    </oc>
    <nc r="F11">
      <v>144.1</v>
    </nc>
  </rcc>
  <rcc rId="2312" sId="1" numFmtId="4">
    <oc r="F13">
      <v>946.1</v>
    </oc>
    <nc r="F13">
      <v>2695</v>
    </nc>
  </rcc>
  <rcc rId="2313" sId="1" numFmtId="4">
    <oc r="F14">
      <v>9.9</v>
    </oc>
    <nc r="F14">
      <v>26.9</v>
    </nc>
  </rcc>
  <rcc rId="2314" sId="1" numFmtId="4">
    <oc r="F15">
      <v>1857.8</v>
    </oc>
    <nc r="F15">
      <v>5019</v>
    </nc>
  </rcc>
  <rcc rId="2315" sId="1" numFmtId="4">
    <oc r="F16">
      <v>-147.4</v>
    </oc>
    <nc r="F16">
      <v>-494.3</v>
    </nc>
  </rcc>
  <rcc rId="2316" sId="1" numFmtId="4">
    <oc r="F18">
      <v>9760</v>
    </oc>
    <nc r="F18">
      <v>11098</v>
    </nc>
  </rcc>
  <rcc rId="2317" sId="1" numFmtId="4">
    <oc r="F19">
      <v>2454.6999999999998</v>
    </oc>
    <nc r="F19">
      <v>6747.4</v>
    </nc>
  </rcc>
  <rcc rId="2318" sId="1" numFmtId="4">
    <oc r="F20">
      <v>120.2</v>
    </oc>
    <nc r="F20">
      <v>862.4</v>
    </nc>
  </rcc>
  <rcc rId="2319" sId="1" numFmtId="4">
    <oc r="F22">
      <v>611.70000000000005</v>
    </oc>
    <nc r="F22">
      <v>946.9</v>
    </nc>
  </rcc>
  <rcc rId="2320" sId="1" numFmtId="4">
    <oc r="F23">
      <v>9223</v>
    </oc>
    <nc r="F23">
      <v>13329.7</v>
    </nc>
  </rcc>
  <rcc rId="2321" sId="1" numFmtId="4">
    <oc r="F25">
      <v>766.5</v>
    </oc>
    <nc r="F25">
      <v>1578.9</v>
    </nc>
  </rcc>
  <rcc rId="2322" sId="1" numFmtId="4">
    <oc r="F29">
      <v>11122.1</v>
    </oc>
    <nc r="F29">
      <v>15819.6</v>
    </nc>
  </rcc>
  <rcc rId="2323" sId="1" numFmtId="4">
    <oc r="F30">
      <v>49.9</v>
    </oc>
    <nc r="F30">
      <v>70</v>
    </nc>
  </rcc>
  <rcc rId="2324" sId="1" numFmtId="4">
    <oc r="F31">
      <v>142.30000000000001</v>
    </oc>
    <nc r="F31">
      <v>278.60000000000002</v>
    </nc>
  </rcc>
  <rcc rId="2325" sId="1" numFmtId="4">
    <oc r="F32">
      <v>654.5</v>
    </oc>
    <nc r="F32">
      <v>1208.5</v>
    </nc>
  </rcc>
  <rcc rId="2326" sId="1" numFmtId="4">
    <oc r="F34">
      <v>67.400000000000006</v>
    </oc>
    <nc r="F34">
      <v>101.2</v>
    </nc>
  </rcc>
  <rcc rId="2327" sId="1" numFmtId="4">
    <oc r="F35">
      <v>362.4</v>
    </oc>
    <nc r="F35">
      <v>570.70000000000005</v>
    </nc>
  </rcc>
  <rcc rId="2328" sId="1" numFmtId="4">
    <oc r="F36">
      <v>7.6</v>
    </oc>
    <nc r="F36">
      <v>159.6</v>
    </nc>
  </rcc>
  <rcc rId="2329" sId="1" numFmtId="4">
    <oc r="F37">
      <v>0</v>
    </oc>
    <nc r="F37">
      <v>16.2</v>
    </nc>
  </rcc>
  <rcc rId="2330" sId="1">
    <nc r="G37">
      <f>D37/F37*100</f>
    </nc>
  </rcc>
  <rfmt sheetId="1" sqref="F37">
    <dxf>
      <fill>
        <patternFill patternType="none">
          <bgColor auto="1"/>
        </patternFill>
      </fill>
    </dxf>
  </rfmt>
  <rcc rId="2331" sId="1" numFmtId="4">
    <oc r="F39">
      <v>16.100000000000001</v>
    </oc>
    <nc r="F39">
      <v>28.6</v>
    </nc>
  </rcc>
  <rcc rId="2332" sId="1" numFmtId="4">
    <oc r="F40">
      <v>1.9</v>
    </oc>
    <nc r="F40">
      <v>3.1</v>
    </nc>
  </rcc>
  <rcc rId="2333" sId="1" numFmtId="4">
    <oc r="F41">
      <v>40.9</v>
    </oc>
    <nc r="F41">
      <v>88.2</v>
    </nc>
  </rcc>
  <rcc rId="2334" sId="1" numFmtId="4">
    <oc r="F42">
      <v>162.6</v>
    </oc>
    <nc r="F42">
      <v>592.5</v>
    </nc>
  </rcc>
  <rcc rId="2335" sId="1" numFmtId="4">
    <nc r="F43">
      <v>0</v>
    </nc>
  </rcc>
  <rcc rId="2336" sId="1">
    <nc r="G43">
      <f>D43/F43*100</f>
    </nc>
  </rcc>
  <rfmt sheetId="1" sqref="F38:F43">
    <dxf>
      <fill>
        <patternFill patternType="none">
          <bgColor auto="1"/>
        </patternFill>
      </fill>
    </dxf>
  </rfmt>
  <rcc rId="2337" sId="1">
    <oc r="E48">
      <f>D48/C48*100</f>
    </oc>
    <nc r="E48">
      <f>D48/C48*100</f>
    </nc>
  </rcc>
  <rcc rId="2338" sId="1">
    <oc r="E50">
      <f>D50/C50*100</f>
    </oc>
    <nc r="E50">
      <f>D50/C50*100</f>
    </nc>
  </rcc>
  <rcc rId="2339" sId="1" numFmtId="4">
    <oc r="F46">
      <v>318.10000000000002</v>
    </oc>
    <nc r="F46">
      <v>657.9</v>
    </nc>
  </rcc>
  <rcc rId="2340" sId="1" numFmtId="4">
    <oc r="F47">
      <v>0.6</v>
    </oc>
    <nc r="F47">
      <v>20.8</v>
    </nc>
  </rcc>
  <rcc rId="2341" sId="1" numFmtId="4">
    <oc r="F48">
      <v>722.9</v>
    </oc>
    <nc r="F48">
      <v>1116</v>
    </nc>
  </rcc>
  <rcc rId="2342" sId="1" numFmtId="4">
    <oc r="F44">
      <v>1643.9</v>
    </oc>
    <nc r="F44">
      <v>2253.8000000000002</v>
    </nc>
  </rcc>
  <rfmt sheetId="1" sqref="E44:F50">
    <dxf>
      <fill>
        <patternFill patternType="none">
          <bgColor auto="1"/>
        </patternFill>
      </fill>
    </dxf>
  </rfmt>
  <rcc rId="2343" sId="1" numFmtId="4">
    <oc r="F52">
      <v>4.2</v>
    </oc>
    <nc r="F52">
      <v>12.9</v>
    </nc>
  </rcc>
  <rcc rId="2344" sId="1" numFmtId="4">
    <nc r="F55">
      <v>0</v>
    </nc>
  </rcc>
  <rfmt sheetId="1" sqref="F51:F56">
    <dxf>
      <fill>
        <patternFill patternType="none">
          <bgColor auto="1"/>
        </patternFill>
      </fill>
    </dxf>
  </rfmt>
  <rcc rId="2345" sId="1">
    <oc r="E52">
      <f>D52/C52*100</f>
    </oc>
    <nc r="E52">
      <f>D52/C52*100</f>
    </nc>
  </rcc>
  <rcc rId="2346" sId="1" numFmtId="4">
    <oc r="F57">
      <v>114</v>
    </oc>
    <nc r="F57">
      <v>129</v>
    </nc>
  </rcc>
  <rcc rId="2347" sId="1" numFmtId="4">
    <oc r="F58">
      <v>115</v>
    </oc>
    <nc r="F58">
      <v>132</v>
    </nc>
  </rcc>
  <rcc rId="2348" sId="1" numFmtId="4">
    <oc r="F59">
      <v>4</v>
    </oc>
    <nc r="F59">
      <v>16</v>
    </nc>
  </rcc>
  <rcc rId="2349" sId="1" numFmtId="4">
    <oc r="F63">
      <v>7.1</v>
    </oc>
    <nc r="F63">
      <v>11.6</v>
    </nc>
  </rcc>
  <rcc rId="2350" sId="1" numFmtId="4">
    <oc r="F64">
      <v>-199</v>
    </oc>
    <nc r="F64">
      <v>-177</v>
    </nc>
  </rcc>
  <rcc rId="2351" sId="1" numFmtId="4">
    <oc r="F65">
      <v>112.7</v>
    </oc>
    <nc r="F65">
      <v>186</v>
    </nc>
  </rcc>
  <rcc rId="2352" sId="1" numFmtId="4">
    <oc r="F66">
      <v>106.9</v>
    </oc>
    <nc r="F66">
      <v>297.8</v>
    </nc>
  </rcc>
  <rfmt sheetId="1" sqref="F56:F66">
    <dxf>
      <fill>
        <patternFill patternType="none">
          <bgColor auto="1"/>
        </patternFill>
      </fill>
    </dxf>
  </rfmt>
  <rcc rId="2353" sId="1">
    <oc r="E53">
      <f>D53/C53*100</f>
    </oc>
    <nc r="E53">
      <f>D53/C53*100</f>
    </nc>
  </rcc>
  <rcc rId="2354" sId="1">
    <oc r="E56">
      <f>D56/C56*100</f>
    </oc>
    <nc r="E56">
      <f>D56/C56*100</f>
    </nc>
  </rcc>
  <rcc rId="2355" sId="1">
    <oc r="E57">
      <f>D57/C57*100</f>
    </oc>
    <nc r="E57">
      <f>D57/C57*100</f>
    </nc>
  </rcc>
  <rcc rId="2356" sId="1">
    <oc r="E58">
      <f>D58/C58*100</f>
    </oc>
    <nc r="E58">
      <f>D58/C58*100</f>
    </nc>
  </rcc>
  <rcc rId="2357" sId="1">
    <oc r="E59">
      <f>D59/C59*100</f>
    </oc>
    <nc r="E59">
      <f>D59/C59*100</f>
    </nc>
  </rcc>
  <rcc rId="2358" sId="1">
    <oc r="E60">
      <f>D60/C60*100</f>
    </oc>
    <nc r="E60">
      <f>D60/C60*100</f>
    </nc>
  </rcc>
  <rcc rId="2359" sId="1">
    <oc r="E61">
      <f>D61/C61*100</f>
    </oc>
    <nc r="E61">
      <f>D61/C61*100</f>
    </nc>
  </rcc>
  <rcc rId="2360" sId="1">
    <oc r="E63">
      <f>D63/C63*100</f>
    </oc>
    <nc r="E63">
      <f>D63/C63*100</f>
    </nc>
  </rcc>
  <rcc rId="2361" sId="1">
    <oc r="E65">
      <f>D65/C65*100</f>
    </oc>
    <nc r="E65">
      <f>D65/C65*100</f>
    </nc>
  </rcc>
  <rcc rId="2362" sId="1">
    <oc r="E66">
      <f>D66/C66*100</f>
    </oc>
    <nc r="E66">
      <f>D66/C66*100</f>
    </nc>
  </rcc>
  <rfmt sheetId="1" sqref="E51:E66">
    <dxf>
      <fill>
        <patternFill patternType="none">
          <bgColor auto="1"/>
        </patternFill>
      </fill>
    </dxf>
  </rfmt>
  <rfmt sheetId="1" sqref="E68" start="0" length="0">
    <dxf>
      <font>
        <b/>
        <sz val="9"/>
        <name val="Times New Roman"/>
        <scheme val="none"/>
      </font>
    </dxf>
  </rfmt>
  <rfmt sheetId="1" sqref="E69" start="0" length="0">
    <dxf>
      <font>
        <b/>
        <sz val="9"/>
        <name val="Times New Roman"/>
        <scheme val="none"/>
      </font>
    </dxf>
  </rfmt>
  <rcc rId="2363" sId="1" numFmtId="4">
    <oc r="F68">
      <v>-0.2</v>
    </oc>
    <nc r="F68">
      <v>0.8</v>
    </nc>
  </rcc>
  <rfmt sheetId="1" sqref="E67:F70">
    <dxf>
      <fill>
        <patternFill patternType="none">
          <bgColor auto="1"/>
        </patternFill>
      </fill>
    </dxf>
  </rfmt>
  <rcc rId="2364" sId="1">
    <oc r="G68">
      <f>D68/F68*100</f>
    </oc>
    <nc r="G68">
      <f>D68/F68*100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5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2:D73">
    <dxf>
      <fill>
        <patternFill patternType="none">
          <bgColor auto="1"/>
        </patternFill>
      </fill>
    </dxf>
  </rfmt>
  <rfmt sheetId="1" sqref="E72:G73">
    <dxf>
      <fill>
        <patternFill patternType="none">
          <bgColor auto="1"/>
        </patternFill>
      </fill>
    </dxf>
  </rfmt>
  <rfmt sheetId="1" sqref="A75:G76">
    <dxf>
      <fill>
        <patternFill patternType="none">
          <bgColor auto="1"/>
        </patternFill>
      </fill>
    </dxf>
  </rfmt>
  <rfmt sheetId="1" sqref="A81:G81">
    <dxf>
      <fill>
        <patternFill patternType="none">
          <bgColor auto="1"/>
        </patternFill>
      </fill>
    </dxf>
  </rfmt>
  <rfmt sheetId="1" sqref="A77:G77">
    <dxf>
      <fill>
        <patternFill patternType="none">
          <bgColor auto="1"/>
        </patternFill>
      </fill>
    </dxf>
  </rfmt>
  <rfmt sheetId="1" sqref="A78:G78">
    <dxf>
      <fill>
        <patternFill patternType="none">
          <bgColor auto="1"/>
        </patternFill>
      </fill>
    </dxf>
  </rfmt>
  <rfmt sheetId="1" sqref="A79:G80">
    <dxf>
      <fill>
        <patternFill patternType="none">
          <bgColor auto="1"/>
        </patternFill>
      </fill>
    </dxf>
  </rfmt>
  <rfmt sheetId="1" sqref="A82:G83">
    <dxf>
      <fill>
        <patternFill patternType="none">
          <bgColor auto="1"/>
        </patternFill>
      </fill>
    </dxf>
  </rfmt>
  <rfmt sheetId="1" sqref="A84:G84">
    <dxf>
      <fill>
        <patternFill patternType="none">
          <bgColor auto="1"/>
        </patternFill>
      </fill>
    </dxf>
  </rfmt>
  <rfmt sheetId="1" sqref="A85:G87">
    <dxf>
      <fill>
        <patternFill patternType="none">
          <bgColor auto="1"/>
        </patternFill>
      </fill>
    </dxf>
  </rfmt>
  <rfmt sheetId="1" sqref="A88:G88">
    <dxf>
      <fill>
        <patternFill patternType="none">
          <bgColor auto="1"/>
        </patternFill>
      </fill>
    </dxf>
  </rfmt>
  <rfmt sheetId="1" sqref="A89:G91">
    <dxf>
      <fill>
        <patternFill patternType="none">
          <bgColor auto="1"/>
        </patternFill>
      </fill>
    </dxf>
  </rfmt>
  <rfmt sheetId="1" sqref="A92:G92">
    <dxf>
      <fill>
        <patternFill patternType="none">
          <bgColor auto="1"/>
        </patternFill>
      </fill>
    </dxf>
  </rfmt>
  <rfmt sheetId="1" sqref="A93:G93">
    <dxf>
      <fill>
        <patternFill patternType="none">
          <bgColor auto="1"/>
        </patternFill>
      </fill>
    </dxf>
  </rfmt>
  <rfmt sheetId="1" sqref="A94:G94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5" sId="1" numFmtId="4">
    <oc r="F91">
      <v>0</v>
    </oc>
    <nc r="F91">
      <v>2000</v>
    </nc>
  </rcc>
  <rfmt sheetId="1" sqref="C74">
    <dxf>
      <fill>
        <patternFill patternType="none">
          <bgColor auto="1"/>
        </patternFill>
      </fill>
    </dxf>
  </rfmt>
  <rfmt sheetId="1" sqref="D74">
    <dxf>
      <fill>
        <patternFill patternType="none">
          <bgColor auto="1"/>
        </patternFill>
      </fill>
    </dxf>
  </rfmt>
  <rfmt sheetId="1" sqref="E74:G74">
    <dxf>
      <fill>
        <patternFill patternType="none">
          <bgColor auto="1"/>
        </patternFill>
      </fill>
    </dxf>
  </rfmt>
  <rfmt sheetId="1" sqref="F96">
    <dxf>
      <fill>
        <patternFill patternType="none">
          <bgColor auto="1"/>
        </patternFill>
      </fill>
    </dxf>
  </rfmt>
  <rcc rId="2366" sId="1" numFmtId="4">
    <oc r="F99">
      <v>1101.8</v>
    </oc>
    <nc r="F99">
      <v>6764.5</v>
    </nc>
  </rcc>
  <rfmt sheetId="1" sqref="F98:F99">
    <dxf>
      <fill>
        <patternFill patternType="none">
          <bgColor auto="1"/>
        </patternFill>
      </fill>
    </dxf>
  </rfmt>
  <rfmt sheetId="1" sqref="F100">
    <dxf>
      <fill>
        <patternFill patternType="none">
          <bgColor auto="1"/>
        </patternFill>
      </fill>
    </dxf>
  </rfmt>
  <rfmt sheetId="1" sqref="F101">
    <dxf>
      <fill>
        <patternFill patternType="none">
          <bgColor auto="1"/>
        </patternFill>
      </fill>
    </dxf>
  </rfmt>
  <rfmt sheetId="1" sqref="F102">
    <dxf>
      <fill>
        <patternFill patternType="none">
          <bgColor auto="1"/>
        </patternFill>
      </fill>
    </dxf>
  </rfmt>
  <rfmt sheetId="1" sqref="F103">
    <dxf>
      <fill>
        <patternFill patternType="none">
          <bgColor auto="1"/>
        </patternFill>
      </fill>
    </dxf>
  </rfmt>
  <rfmt sheetId="1" sqref="F104">
    <dxf>
      <fill>
        <patternFill patternType="none">
          <bgColor auto="1"/>
        </patternFill>
      </fill>
    </dxf>
  </rfmt>
  <rfmt sheetId="1" sqref="F105">
    <dxf>
      <fill>
        <patternFill patternType="none">
          <bgColor auto="1"/>
        </patternFill>
      </fill>
    </dxf>
  </rfmt>
  <rfmt sheetId="1" sqref="F106">
    <dxf>
      <fill>
        <patternFill patternType="none">
          <bgColor auto="1"/>
        </patternFill>
      </fill>
    </dxf>
  </rfmt>
  <rfmt sheetId="1" sqref="F108">
    <dxf>
      <fill>
        <patternFill patternType="none">
          <bgColor auto="1"/>
        </patternFill>
      </fill>
    </dxf>
  </rfmt>
  <rfmt sheetId="1" sqref="F109">
    <dxf>
      <fill>
        <patternFill patternType="none">
          <bgColor auto="1"/>
        </patternFill>
      </fill>
    </dxf>
  </rfmt>
  <rfmt sheetId="1" sqref="F110">
    <dxf>
      <fill>
        <patternFill patternType="none">
          <bgColor auto="1"/>
        </patternFill>
      </fill>
    </dxf>
  </rfmt>
  <rfmt sheetId="1" sqref="F111">
    <dxf>
      <fill>
        <patternFill patternType="none">
          <bgColor auto="1"/>
        </patternFill>
      </fill>
    </dxf>
  </rfmt>
  <rfmt sheetId="1" sqref="F112">
    <dxf>
      <fill>
        <patternFill patternType="none">
          <bgColor auto="1"/>
        </patternFill>
      </fill>
    </dxf>
  </rfmt>
  <rfmt sheetId="1" sqref="F107">
    <dxf>
      <fill>
        <patternFill patternType="none">
          <bgColor auto="1"/>
        </patternFill>
      </fill>
    </dxf>
  </rfmt>
  <rfmt sheetId="1" sqref="F97">
    <dxf>
      <fill>
        <patternFill patternType="none">
          <bgColor auto="1"/>
        </patternFill>
      </fill>
    </dxf>
  </rfmt>
  <rfmt sheetId="1" sqref="F95">
    <dxf>
      <fill>
        <patternFill patternType="none">
          <bgColor auto="1"/>
        </patternFill>
      </fill>
    </dxf>
  </rfmt>
  <rfmt sheetId="1" sqref="F113">
    <dxf>
      <fill>
        <patternFill patternType="none">
          <bgColor auto="1"/>
        </patternFill>
      </fill>
    </dxf>
  </rfmt>
  <rcc rId="2367" sId="1" numFmtId="4">
    <oc r="F114">
      <v>2000</v>
    </oc>
    <nc r="F114">
      <v>4000</v>
    </nc>
  </rcc>
  <rfmt sheetId="1" sqref="F114">
    <dxf>
      <fill>
        <patternFill patternType="none">
          <bgColor auto="1"/>
        </patternFill>
      </fill>
    </dxf>
  </rfmt>
  <rfmt sheetId="1" sqref="F117">
    <dxf>
      <fill>
        <patternFill patternType="none">
          <bgColor auto="1"/>
        </patternFill>
      </fill>
    </dxf>
  </rfmt>
  <rfmt sheetId="1" sqref="A115:XFD115" start="0" length="2147483647">
    <dxf>
      <font>
        <sz val="9"/>
      </font>
    </dxf>
  </rfmt>
  <rrc rId="2368" sId="1" ref="A115:XFD115" action="deleteRow">
    <undo index="37" exp="ref" v="1" dr="F115" r="F95" sId="1"/>
    <undo index="37" exp="ref" v="1" dr="D115" r="D95" sId="1"/>
    <undo index="37" exp="ref" v="1" dr="C115" r="C95" sId="1"/>
    <undo index="18" exp="area" ref3D="1" dr="$A$196:$XFD$198" dn="Z_18A44355_9B01_4B30_A21D_D58AB6C16BB3_.wvu.Rows" sId="1"/>
    <undo index="16" exp="area" ref3D="1" dr="$A$119:$XFD$123" dn="Z_18A44355_9B01_4B30_A21D_D58AB6C16BB3_.wvu.Rows" sId="1"/>
    <undo index="14" exp="area" ref3D="1" dr="$A$115:$XFD$116" dn="Z_18A44355_9B01_4B30_A21D_D58AB6C16BB3_.wvu.Rows" sId="1"/>
    <undo index="0" exp="area" ref3D="1" dr="$A$196:$XFD$198" dn="Z_BF505269_B908_40DB_A66E_94DF9FB9B769_.wvu.Rows" sId="1"/>
    <undo index="14" exp="area" ref3D="1" dr="$A$196:$XFD$198" dn="Z_88127E63_12D7_4F66_B662_AB9F1540D418_.wvu.Rows" sId="1"/>
    <undo index="12" exp="area" ref3D="1" dr="$A$119:$XFD$123" dn="Z_88127E63_12D7_4F66_B662_AB9F1540D418_.wvu.Rows" sId="1"/>
    <undo index="10" exp="area" ref3D="1" dr="$A$115:$XFD$116" dn="Z_88127E63_12D7_4F66_B662_AB9F1540D418_.wvu.Rows" sId="1"/>
    <undo index="0" exp="area" ref3D="1" dr="$A$1:$A$1048576" dn="Z_88127E63_12D7_4F66_B662_AB9F1540D418_.wvu.Cols" sId="1"/>
    <undo index="0" exp="area" ref3D="1" dr="$A$196:$XFD$198" dn="Z_40AF8D35_BE0F_4075_942A_A459537355E7_.wvu.Rows" sId="1"/>
    <undo index="0" exp="area" ref3D="1" dr="$A$196:$XFD$198" dn="Z_3BC8A2A8_E6DA_4580_831A_3F6F11ADCEF2_.wvu.Rows" sId="1"/>
    <rfmt sheetId="1" xfDxf="1" sqref="A115:XFD115" start="0" length="0">
      <dxf>
        <font>
          <sz val="9"/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</dxf>
    </rfmt>
    <rcc rId="0" sId="1" dxf="1">
      <nc r="A115" t="inlineStr">
        <is>
          <t>R0182</t>
        </is>
      </nc>
      <ndxf>
        <font>
          <sz val="9"/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5" t="inlineStr">
        <is>
      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      </is>
      </nc>
      <ndxf>
        <font>
          <sz val="9"/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5" start="0" length="0">
      <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5" start="0" length="0">
      <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9" sId="1" ref="A115:XFD115" action="deleteRow">
    <undo index="39" exp="ref" v="1" dr="F115" r="F95" sId="1"/>
    <undo index="39" exp="ref" v="1" dr="D115" r="D95" sId="1"/>
    <undo index="39" exp="ref" v="1" dr="C115" r="C95" sId="1"/>
    <undo index="18" exp="area" ref3D="1" dr="$A$195:$XFD$197" dn="Z_18A44355_9B01_4B30_A21D_D58AB6C16BB3_.wvu.Rows" sId="1"/>
    <undo index="16" exp="area" ref3D="1" dr="$A$118:$XFD$122" dn="Z_18A44355_9B01_4B30_A21D_D58AB6C16BB3_.wvu.Rows" sId="1"/>
    <undo index="14" exp="area" ref3D="1" dr="$A$115:$XFD$115" dn="Z_18A44355_9B01_4B30_A21D_D58AB6C16BB3_.wvu.Rows" sId="1"/>
    <undo index="0" exp="area" ref3D="1" dr="$A$195:$XFD$197" dn="Z_BF505269_B908_40DB_A66E_94DF9FB9B769_.wvu.Rows" sId="1"/>
    <undo index="14" exp="area" ref3D="1" dr="$A$195:$XFD$197" dn="Z_88127E63_12D7_4F66_B662_AB9F1540D418_.wvu.Rows" sId="1"/>
    <undo index="12" exp="area" ref3D="1" dr="$A$118:$XFD$122" dn="Z_88127E63_12D7_4F66_B662_AB9F1540D418_.wvu.Rows" sId="1"/>
    <undo index="10" exp="area" ref3D="1" dr="$A$115:$XFD$115" dn="Z_88127E63_12D7_4F66_B662_AB9F1540D418_.wvu.Rows" sId="1"/>
    <undo index="0" exp="area" ref3D="1" dr="$A$1:$A$1048576" dn="Z_88127E63_12D7_4F66_B662_AB9F1540D418_.wvu.Cols" sId="1"/>
    <undo index="0" exp="area" ref3D="1" dr="$A$195:$XFD$197" dn="Z_40AF8D35_BE0F_4075_942A_A459537355E7_.wvu.Rows" sId="1"/>
    <undo index="0" exp="area" ref3D="1" dr="$A$195:$XFD$197" dn="Z_3BC8A2A8_E6DA_4580_831A_3F6F11ADCEF2_.wvu.Rows" sId="1"/>
    <rfmt sheetId="1" xfDxf="1" sqref="A115:XFD115" start="0" length="0">
      <dxf>
        <font>
          <sz val="9"/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</dxf>
    </rfmt>
    <rcc rId="0" sId="1" dxf="1">
      <nc r="A115" t="inlineStr">
        <is>
          <t>50182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5" t="inlineStr">
        <is>
          <t>Субвенция на расширение газораспределительной сети х.Безымянка (внутрипоселковый газопровод)</t>
        </is>
      </nc>
      <ndxf>
        <numFmt numFmtId="30" formatCode="@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5" start="0" length="0">
      <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15">
        <v>0</v>
      </nc>
      <n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5" start="0" length="0">
      <dxf>
        <font>
          <sz val="9"/>
          <color theme="1"/>
          <name val="Times New Roman"/>
          <scheme val="none"/>
        </font>
        <numFmt numFmtId="165" formatCode="#,##0.0"/>
        <fill>
          <patternFill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370" sId="1">
    <oc r="C95">
      <f>C96+C97+C98+C99+C100+C101+C102+C103+C104+C105+C106+C107+C108+C109+C110+C111+C112+C113+C114+#REF!+#REF!+C115+C116</f>
    </oc>
    <nc r="C95">
      <f>C96+C97+C98+C99+C100+C101+C102+C103+C104+C105+C106+C107+C108+C109+C110+C111+C112+C113+C114+C115+C116</f>
    </nc>
  </rcc>
  <rcc rId="2371" sId="1">
    <oc r="D95">
      <f>D96+D97+D98+D99+D100+D101+D102+D103+D104+D105+D106+D107+D108+D109+D110+D111+D112+D113+D114+#REF!+#REF!+D115+D116</f>
    </oc>
    <nc r="D95">
      <f>D96+D97+D98+D99+D100+D101+D102+D103+D104+D105+D106+D107+D108+D109+D110+D111+D112+D113+D114+D115+D116</f>
    </nc>
  </rcc>
  <rcc rId="2372" sId="1">
    <oc r="F95">
      <f>F96+F97+F98+F99+F100+F101+F102+F103+F104+F105+F106+F107+F108+F109+F110+F111+F112+F113+F114+#REF!+#REF!+F115+F116</f>
    </oc>
    <nc r="F95">
      <f>F96+F97+F98+F99+F100+F101+F102+F103+F104+F105+F106+F107+F108+F109+F110+F111+F112+F113+F114+F115+F116</f>
    </nc>
  </rcc>
  <rcc rId="2373" sId="1" numFmtId="4">
    <oc r="F115">
      <v>133.30000000000001</v>
    </oc>
    <nc r="F115">
      <v>2933.3</v>
    </nc>
  </rcc>
  <rfmt sheetId="1" sqref="F116">
    <dxf>
      <fill>
        <patternFill patternType="none">
          <bgColor auto="1"/>
        </patternFill>
      </fill>
    </dxf>
  </rfmt>
  <rfmt sheetId="1" sqref="F117:F121">
    <dxf>
      <fill>
        <patternFill patternType="none">
          <bgColor auto="1"/>
        </patternFill>
      </fill>
    </dxf>
  </rfmt>
  <rfmt sheetId="1" sqref="F122">
    <dxf>
      <fill>
        <patternFill patternType="none">
          <bgColor auto="1"/>
        </patternFill>
      </fill>
    </dxf>
  </rfmt>
  <rcc rId="2374" sId="1" numFmtId="4">
    <oc r="F123">
      <v>-3767.9</v>
    </oc>
    <nc r="F123">
      <v>-1934.3</v>
    </nc>
  </rcc>
  <rfmt sheetId="1" sqref="F123">
    <dxf>
      <fill>
        <patternFill patternType="none">
          <bgColor auto="1"/>
        </patternFill>
      </fill>
    </dxf>
  </rfmt>
  <rcc rId="2375" sId="1" numFmtId="4">
    <oc r="F98">
      <v>5153.1000000000004</v>
    </oc>
    <nc r="F98">
      <v>15602.2</v>
    </nc>
  </rcc>
  <rcc rId="2376" sId="1" numFmtId="4">
    <oc r="F100">
      <v>200</v>
    </oc>
    <nc r="F100">
      <v>500</v>
    </nc>
  </rcc>
  <rcc rId="2377" sId="1" numFmtId="4">
    <oc r="F102">
      <v>114.6</v>
    </oc>
    <nc r="F102">
      <v>171.9</v>
    </nc>
  </rcc>
  <rcc rId="2378" sId="1" numFmtId="4">
    <oc r="F103">
      <v>418.2</v>
    </oc>
    <nc r="F103">
      <v>635.79999999999995</v>
    </nc>
  </rcc>
  <rcc rId="2379" sId="1" numFmtId="4">
    <oc r="F104">
      <v>1417.1</v>
    </oc>
    <nc r="F104">
      <v>4414.8999999999996</v>
    </nc>
  </rcc>
  <rcc rId="2380" sId="1" numFmtId="4">
    <oc r="F105">
      <v>13430.5</v>
    </oc>
    <nc r="F105">
      <v>34065.5</v>
    </nc>
  </rcc>
  <rcc rId="2381" sId="1" numFmtId="4">
    <oc r="F106">
      <v>57356</v>
    </oc>
    <nc r="F106">
      <v>103036.2</v>
    </nc>
  </rcc>
  <rcc rId="2382" sId="1" numFmtId="4">
    <oc r="F108">
      <v>0</v>
    </oc>
    <nc r="F108">
      <v>20</v>
    </nc>
  </rcc>
  <rcc rId="2383" sId="1" numFmtId="4">
    <oc r="F109">
      <v>0</v>
    </oc>
    <nc r="F109">
      <v>107.8</v>
    </nc>
  </rcc>
  <rcc rId="2384" sId="1" numFmtId="4">
    <oc r="F111">
      <v>146.6</v>
    </oc>
    <nc r="F111">
      <v>219.8</v>
    </nc>
  </rcc>
  <rcc rId="2385" sId="1" numFmtId="4">
    <oc r="F112">
      <v>0</v>
    </oc>
    <nc r="F112">
      <v>49.7</v>
    </nc>
  </rcc>
  <rcc rId="2386" sId="1" numFmtId="4">
    <oc r="F113">
      <v>3200</v>
    </oc>
    <nc r="F113">
      <v>4800</v>
    </nc>
  </rcc>
  <rfmt sheetId="1" sqref="F124">
    <dxf>
      <fill>
        <patternFill patternType="none">
          <bgColor auto="1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>
    <oc r="G96">
      <f>D96/F96*100</f>
    </oc>
    <nc r="G96">
      <f>D96/F96*100</f>
    </nc>
  </rcc>
  <rcc rId="2388" sId="1">
    <oc r="G98">
      <f>D98/F98*100</f>
    </oc>
    <nc r="G98">
      <f>D98/F98*100</f>
    </nc>
  </rcc>
  <rcc rId="2389" sId="1">
    <oc r="G99">
      <f>D99/F99*100</f>
    </oc>
    <nc r="G99">
      <f>D99/F99*100</f>
    </nc>
  </rcc>
  <rcc rId="2390" sId="1">
    <oc r="G100">
      <f>D100/F100*100</f>
    </oc>
    <nc r="G100">
      <f>D100/F100*100</f>
    </nc>
  </rcc>
  <rcc rId="2391" sId="1">
    <oc r="G101">
      <f>D101/F101*100</f>
    </oc>
    <nc r="G101">
      <f>D101/F101*100</f>
    </nc>
  </rcc>
  <rcc rId="2392" sId="1">
    <oc r="G102">
      <f>D102/F102*100</f>
    </oc>
    <nc r="G102">
      <f>D102/F102*100</f>
    </nc>
  </rcc>
  <rcc rId="2393" sId="1">
    <oc r="G103">
      <f>D103/F103*100</f>
    </oc>
    <nc r="G103">
      <f>D103/F103*100</f>
    </nc>
  </rcc>
  <rcc rId="2394" sId="1">
    <oc r="G104">
      <f>D104/F104*100</f>
    </oc>
    <nc r="G104">
      <f>D104/F104*100</f>
    </nc>
  </rcc>
  <rcc rId="2395" sId="1">
    <oc r="G105">
      <f>D105/F105*100</f>
    </oc>
    <nc r="G105">
      <f>D105/F105*100</f>
    </nc>
  </rcc>
  <rcc rId="2396" sId="1">
    <oc r="G106">
      <f>D106/F106*100</f>
    </oc>
    <nc r="G106">
      <f>D106/F106*100</f>
    </nc>
  </rcc>
  <rcc rId="2397" sId="1">
    <nc r="G108">
      <f>D108/F108*100</f>
    </nc>
  </rcc>
  <rcc rId="2398" sId="1">
    <nc r="G109">
      <f>D109/F109*100</f>
    </nc>
  </rcc>
  <rcc rId="2399" sId="1">
    <oc r="G111">
      <f>D111/F111*100</f>
    </oc>
    <nc r="G111">
      <f>D111/F111*100</f>
    </nc>
  </rcc>
  <rcc rId="2400" sId="1">
    <nc r="G112">
      <f>D112/F112*100</f>
    </nc>
  </rcc>
  <rcc rId="2401" sId="1">
    <oc r="G113">
      <f>D113/F113*100</f>
    </oc>
    <nc r="G113">
      <f>D113/F113*100</f>
    </nc>
  </rcc>
  <rcc rId="2402" sId="1">
    <oc r="G114">
      <f>D114/F114*100</f>
    </oc>
    <nc r="G114">
      <f>D114/F114*100</f>
    </nc>
  </rcc>
  <rcc rId="2403" sId="1">
    <oc r="G115">
      <f>D115/F115*100</f>
    </oc>
    <nc r="G115">
      <f>D115/F115*100</f>
    </nc>
  </rcc>
  <rfmt sheetId="1" sqref="G117" start="0" length="0">
    <dxf>
      <font>
        <b val="0"/>
        <sz val="9"/>
        <name val="Times New Roman"/>
        <scheme val="none"/>
      </font>
    </dxf>
  </rfmt>
  <rfmt sheetId="1" sqref="G121" start="0" length="0">
    <dxf>
      <font>
        <b val="0"/>
        <sz val="9"/>
        <name val="Times New Roman"/>
        <scheme val="none"/>
      </font>
    </dxf>
  </rfmt>
  <rfmt sheetId="1" sqref="C71:G71">
    <dxf>
      <fill>
        <patternFill patternType="none">
          <bgColor auto="1"/>
        </patternFill>
      </fill>
    </dxf>
  </rfmt>
  <rcc rId="2404" sId="1">
    <oc r="E97">
      <f>D97/C97*100</f>
    </oc>
    <nc r="E97">
      <f>D97/C97*100</f>
    </nc>
  </rcc>
  <rcc rId="2405" sId="1">
    <oc r="E98">
      <f>D98/C98*100</f>
    </oc>
    <nc r="E98">
      <f>D98/C98*100</f>
    </nc>
  </rcc>
  <rcc rId="2406" sId="1">
    <oc r="E99">
      <f>D99/C99*100</f>
    </oc>
    <nc r="E99">
      <f>D99/C99*100</f>
    </nc>
  </rcc>
  <rcc rId="2407" sId="1">
    <oc r="E100">
      <f>D100/C100*100</f>
    </oc>
    <nc r="E100">
      <f>D100/C100*100</f>
    </nc>
  </rcc>
  <rcc rId="2408" sId="1">
    <oc r="E101">
      <f>D101/C101*100</f>
    </oc>
    <nc r="E101">
      <f>D101/C101*100</f>
    </nc>
  </rcc>
  <rcc rId="2409" sId="1">
    <oc r="E102">
      <f>D102/C102*100</f>
    </oc>
    <nc r="E102">
      <f>D102/C102*100</f>
    </nc>
  </rcc>
  <rcc rId="2410" sId="1">
    <oc r="E103">
      <f>D103/C103*100</f>
    </oc>
    <nc r="E103">
      <f>D103/C103*100</f>
    </nc>
  </rcc>
  <rcc rId="2411" sId="1">
    <oc r="E104">
      <f>D104/C104*100</f>
    </oc>
    <nc r="E104">
      <f>D104/C104*100</f>
    </nc>
  </rcc>
  <rcc rId="2412" sId="1">
    <oc r="E105">
      <f>D105/C105*100</f>
    </oc>
    <nc r="E105">
      <f>D105/C105*100</f>
    </nc>
  </rcc>
  <rcc rId="2413" sId="1">
    <oc r="E106">
      <f>D106/C106*100</f>
    </oc>
    <nc r="E106">
      <f>D106/C106*100</f>
    </nc>
  </rcc>
  <rcc rId="2414" sId="1">
    <oc r="E107">
      <f>D107/C107*100</f>
    </oc>
    <nc r="E107">
      <f>D107/C107*100</f>
    </nc>
  </rcc>
  <rcc rId="2415" sId="1">
    <oc r="E108">
      <f>D108/C108*100</f>
    </oc>
    <nc r="E108">
      <f>D108/C108*100</f>
    </nc>
  </rcc>
  <rcc rId="2416" sId="1">
    <oc r="E109">
      <f>D109/C109*100</f>
    </oc>
    <nc r="E109">
      <f>D109/C109*100</f>
    </nc>
  </rcc>
  <rcc rId="2417" sId="1">
    <oc r="E110">
      <f>D110/C110*100</f>
    </oc>
    <nc r="E110">
      <f>D110/C110*100</f>
    </nc>
  </rcc>
  <rcc rId="2418" sId="1">
    <oc r="E111">
      <f>D111/C111*100</f>
    </oc>
    <nc r="E111">
      <f>D111/C111*100</f>
    </nc>
  </rcc>
  <rcc rId="2419" sId="1">
    <oc r="E112">
      <f>D112/C112*100</f>
    </oc>
    <nc r="E112">
      <f>D112/C112*100</f>
    </nc>
  </rcc>
  <rcc rId="2420" sId="1">
    <oc r="E113">
      <f>D113/C113*100</f>
    </oc>
    <nc r="E113">
      <f>D113/C113*100</f>
    </nc>
  </rcc>
  <rcc rId="2421" sId="1">
    <oc r="E114">
      <f>D114/C114*100</f>
    </oc>
    <nc r="E114">
      <f>D114/C114*100</f>
    </nc>
  </rcc>
  <rcc rId="2422" sId="1">
    <oc r="E115">
      <f>D115/C115*100</f>
    </oc>
    <nc r="E115">
      <f>D115/C115*100</f>
    </nc>
  </rcc>
  <rcc rId="2423" sId="1">
    <oc r="E116">
      <f>D116/C116*100</f>
    </oc>
    <nc r="E116">
      <f>D116/C116*100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7" sId="1">
    <oc r="D5" t="inlineStr">
      <is>
        <t>Исполнено на 01.03.2018</t>
      </is>
    </oc>
    <nc r="D5" t="inlineStr">
      <is>
        <t>Исполнено на 01.04.2018</t>
      </is>
    </nc>
  </rcc>
  <rcc rId="2078" sId="1">
    <oc r="F5" t="inlineStr">
      <is>
        <t>Исполнено на 01.03.2017</t>
      </is>
    </oc>
    <nc r="F5" t="inlineStr">
      <is>
        <t>Исполнено на 01.04.2017</t>
      </is>
    </nc>
  </rcc>
  <rcc rId="2079" sId="1">
    <oc r="B3" t="inlineStr">
      <is>
        <t>НА 01.03.2018</t>
      </is>
    </oc>
    <nc r="B3" t="inlineStr">
      <is>
        <t>НА 01.04.2018</t>
      </is>
    </nc>
  </rcc>
  <rfmt sheetId="1" sqref="F1:F1048576">
    <dxf>
      <fill>
        <patternFill>
          <bgColor rgb="FFFFFF00"/>
        </patternFill>
      </fill>
    </dxf>
  </rfmt>
  <rcc rId="2080" sId="1" numFmtId="4">
    <oc r="F127">
      <v>116.7</v>
    </oc>
    <nc r="F127">
      <v>234.5</v>
    </nc>
  </rcc>
  <rcc rId="2081" sId="1" numFmtId="4">
    <oc r="F128">
      <v>116.7</v>
    </oc>
    <nc r="F128">
      <v>234.5</v>
    </nc>
  </rcc>
  <rcc rId="2082" sId="1" numFmtId="4">
    <oc r="F129">
      <v>172.5</v>
    </oc>
    <nc r="F129">
      <v>350.1</v>
    </nc>
  </rcc>
  <rcc rId="2083" sId="1" numFmtId="4">
    <oc r="F130">
      <v>132.6</v>
    </oc>
    <nc r="F130">
      <v>282.3</v>
    </nc>
  </rcc>
  <rcc rId="2084" sId="1" numFmtId="4">
    <oc r="F131">
      <v>6165.2</v>
    </oc>
    <nc r="F131">
      <v>12238.4</v>
    </nc>
  </rcc>
  <rcc rId="2085" sId="1" numFmtId="4">
    <oc r="F132">
      <v>5911.9</v>
    </oc>
    <nc r="F132">
      <v>11789.7</v>
    </nc>
  </rcc>
  <rcc rId="2086" sId="1" numFmtId="4">
    <oc r="F133">
      <v>925.4</v>
    </oc>
    <nc r="F133">
      <v>1917.1</v>
    </nc>
  </rcc>
  <rcc rId="2087" sId="1" numFmtId="4">
    <oc r="F134">
      <v>827.2</v>
    </oc>
    <nc r="F134">
      <v>1764.3</v>
    </nc>
  </rcc>
  <rcc rId="2088" sId="1" numFmtId="4">
    <oc r="F138">
      <v>7722.1</v>
    </oc>
    <nc r="F138">
      <v>14865.6</v>
    </nc>
  </rcc>
  <rcc rId="2089" sId="1" numFmtId="4">
    <oc r="F140">
      <v>348.7</v>
    </oc>
    <nc r="F140">
      <v>553.70000000000005</v>
    </nc>
  </rcc>
  <rcc rId="2090" sId="1" numFmtId="4">
    <oc r="F141">
      <v>297.39999999999998</v>
    </oc>
    <nc r="F141">
      <v>469.1</v>
    </nc>
  </rcc>
  <rcc rId="2091" sId="1" numFmtId="4">
    <oc r="F142">
      <v>5740.6</v>
    </oc>
    <nc r="F142">
      <v>11982.3</v>
    </nc>
  </rcc>
  <rcc rId="2092" sId="1" numFmtId="4">
    <oc r="F143">
      <v>3567.4</v>
    </oc>
    <nc r="F143">
      <v>8010.7</v>
    </nc>
  </rcc>
  <rcc rId="2093" sId="1" numFmtId="4">
    <oc r="F144">
      <v>1921.8</v>
    </oc>
    <nc r="F144">
      <v>3056.4</v>
    </nc>
  </rcc>
  <rcc rId="2094" sId="1" numFmtId="4">
    <oc r="F145">
      <v>1914.3</v>
    </oc>
    <nc r="F145">
      <v>3037.9</v>
    </nc>
  </rcc>
  <rcc rId="2095" sId="1" numFmtId="4">
    <oc r="F137">
      <v>11128.2</v>
    </oc>
    <nc r="F137">
      <v>20604.900000000001</v>
    </nc>
  </rcc>
  <rcc rId="2096" sId="1" numFmtId="4">
    <oc r="F147">
      <v>752.8</v>
    </oc>
    <nc r="F147">
      <v>1446.7</v>
    </nc>
  </rcc>
  <rcc rId="2097" sId="1" numFmtId="4">
    <oc r="F148">
      <v>143</v>
    </oc>
    <nc r="F148">
      <v>329</v>
    </nc>
  </rcc>
  <rcc rId="2098" sId="1" numFmtId="4">
    <oc r="F149">
      <v>93.8</v>
    </oc>
    <nc r="F149">
      <v>184.4</v>
    </nc>
  </rcc>
  <rcc rId="2099" sId="1" numFmtId="4">
    <oc r="F150">
      <v>752.4</v>
    </oc>
    <nc r="F150">
      <v>1473.7</v>
    </nc>
  </rcc>
  <rcc rId="2100" sId="1" numFmtId="4">
    <oc r="F151">
      <v>659</v>
    </oc>
    <nc r="F151">
      <v>1262.3</v>
    </nc>
  </rcc>
  <rcc rId="2101" sId="1" numFmtId="4">
    <oc r="F155">
      <v>2365.3000000000002</v>
    </oc>
    <nc r="F155">
      <v>6380.2</v>
    </nc>
  </rcc>
  <rcc rId="2102" sId="1" numFmtId="4">
    <oc r="F156">
      <v>2057.5</v>
    </oc>
    <nc r="F156">
      <v>3475.8</v>
    </nc>
  </rcc>
  <rcc rId="2103" sId="1" numFmtId="4">
    <oc r="F159">
      <v>2358.5</v>
    </oc>
    <nc r="F159">
      <v>4224.2</v>
    </nc>
  </rcc>
  <rcc rId="2104" sId="1" numFmtId="4">
    <oc r="F160">
      <v>0</v>
    </oc>
    <nc r="F160">
      <v>61.3</v>
    </nc>
  </rcc>
  <rcc rId="2105" sId="1" numFmtId="4">
    <oc r="F161">
      <v>16388.099999999999</v>
    </oc>
    <nc r="F161">
      <v>17621.7</v>
    </nc>
  </rcc>
  <rcc rId="2106" sId="1" numFmtId="4">
    <oc r="F162">
      <v>4861.2</v>
    </oc>
    <nc r="F162">
      <v>8973.7000000000007</v>
    </nc>
  </rcc>
  <rcc rId="2107" sId="1" numFmtId="4">
    <oc r="F163">
      <v>863.8</v>
    </oc>
    <nc r="F163">
      <v>1651.8</v>
    </nc>
  </rcc>
  <rcc rId="2108" sId="1" numFmtId="4">
    <oc r="F164">
      <v>711.7</v>
    </oc>
    <nc r="F164">
      <v>1495.1</v>
    </nc>
  </rcc>
  <rcc rId="2109" sId="1" numFmtId="4">
    <oc r="F168">
      <v>91796.4</v>
    </oc>
    <nc r="F168">
      <v>144892.79999999999</v>
    </nc>
  </rcc>
  <rcc rId="2110" sId="1" numFmtId="4">
    <oc r="F169">
      <v>25982.400000000001</v>
    </oc>
    <nc r="F169">
      <v>45173.599999999999</v>
    </nc>
  </rcc>
  <rcc rId="2111" sId="1" numFmtId="4">
    <oc r="F170">
      <v>82470.3</v>
    </oc>
    <nc r="F170">
      <v>126085.5</v>
    </nc>
  </rcc>
  <rcc rId="2112" sId="1" numFmtId="4">
    <oc r="F171">
      <v>11988.7</v>
    </oc>
    <nc r="F171">
      <v>19111.400000000001</v>
    </nc>
  </rcc>
  <rcc rId="2113" sId="1" numFmtId="4">
    <oc r="F172">
      <v>1731.1</v>
    </oc>
    <nc r="F172">
      <v>2797.9</v>
    </nc>
  </rcc>
  <rcc rId="2114" sId="1" numFmtId="4">
    <oc r="F173">
      <v>2655.3</v>
    </oc>
    <nc r="F173">
      <v>5144.8</v>
    </nc>
  </rcc>
  <rcc rId="2115" sId="1" numFmtId="4">
    <oc r="F175">
      <v>8781.6</v>
    </oc>
    <nc r="F175">
      <v>15031.1</v>
    </nc>
  </rcc>
  <rcc rId="2116" sId="1" numFmtId="4">
    <oc r="F176">
      <v>16011.6</v>
    </oc>
    <nc r="F176">
      <v>24218.799999999999</v>
    </nc>
  </rcc>
  <rcc rId="2117" sId="1" numFmtId="4">
    <oc r="F180">
      <v>273.10000000000002</v>
    </oc>
    <nc r="F180">
      <v>680.5</v>
    </nc>
  </rcc>
  <rcc rId="2118" sId="1" numFmtId="4">
    <oc r="F181">
      <v>1191.0999999999999</v>
    </oc>
    <nc r="F181">
      <v>1772.8</v>
    </nc>
  </rcc>
  <rcc rId="2119" sId="1" numFmtId="4">
    <oc r="F182">
      <v>4990.1000000000004</v>
    </oc>
    <nc r="F182">
      <v>10419.799999999999</v>
    </nc>
  </rcc>
  <rcc rId="2120" sId="1" numFmtId="4">
    <oc r="F183">
      <v>4651.8</v>
    </oc>
    <nc r="F183">
      <v>6926.3</v>
    </nc>
  </rcc>
  <rcc rId="2121" sId="1" numFmtId="4">
    <oc r="F186">
      <v>1290.8</v>
    </oc>
    <nc r="F186">
      <v>2242.4</v>
    </nc>
  </rcc>
  <rcc rId="2122" sId="1" numFmtId="4">
    <oc r="F187">
      <v>0</v>
    </oc>
    <nc r="F187"/>
  </rcc>
  <rcc rId="2123" sId="1" numFmtId="4">
    <oc r="F188">
      <v>2046.8</v>
    </oc>
    <nc r="F188">
      <v>2984.9</v>
    </nc>
  </rcc>
  <rcc rId="2124" sId="1" numFmtId="4">
    <oc r="F190">
      <v>147.9</v>
    </oc>
    <nc r="F190">
      <v>240.7</v>
    </nc>
  </rcc>
  <rcc rId="2125" sId="1" numFmtId="4">
    <oc r="F196">
      <v>984.2</v>
    </oc>
    <nc r="F196">
      <v>1483</v>
    </nc>
  </rcc>
  <rcc rId="2126" sId="1" numFmtId="4">
    <oc r="F191">
      <v>326.60000000000002</v>
    </oc>
    <nc r="F191">
      <v>542.1</v>
    </nc>
  </rcc>
  <rfmt sheetId="1" sqref="F1:F1048576">
    <dxf>
      <fill>
        <patternFill patternType="none">
          <bgColor auto="1"/>
        </patternFill>
      </fill>
    </dxf>
  </rfmt>
  <rfmt sheetId="1" sqref="F199">
    <dxf>
      <fill>
        <patternFill patternType="solid">
          <bgColor rgb="FFFF33CC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4" sId="1" numFmtId="4">
    <oc r="D98">
      <v>4950.8999999999996</v>
    </oc>
    <nc r="D98">
      <v>9981.2000000000007</v>
    </nc>
  </rcc>
  <rfmt sheetId="1" sqref="C98:E98">
    <dxf>
      <fill>
        <patternFill patternType="none">
          <bgColor auto="1"/>
        </patternFill>
      </fill>
    </dxf>
  </rfmt>
  <rfmt sheetId="1" sqref="G98">
    <dxf>
      <fill>
        <patternFill patternType="none">
          <bgColor auto="1"/>
        </patternFill>
      </fill>
    </dxf>
  </rfmt>
  <rfmt sheetId="1" sqref="C101:G101">
    <dxf>
      <fill>
        <patternFill patternType="none">
          <bgColor auto="1"/>
        </patternFill>
      </fill>
    </dxf>
  </rfmt>
  <rcc rId="2425" sId="1" numFmtId="4">
    <oc r="D103">
      <v>1532.6</v>
    </oc>
    <nc r="D103">
      <v>1835</v>
    </nc>
  </rcc>
  <rfmt sheetId="1" sqref="C103:G103">
    <dxf>
      <fill>
        <patternFill patternType="none">
          <bgColor auto="1"/>
        </patternFill>
      </fill>
    </dxf>
  </rfmt>
  <rcc rId="2426" sId="1" numFmtId="4">
    <oc r="D111">
      <v>149.19999999999999</v>
    </oc>
    <nc r="D111">
      <v>223.8</v>
    </nc>
  </rcc>
  <rfmt sheetId="1" sqref="C111:G111">
    <dxf>
      <fill>
        <patternFill patternType="none">
          <bgColor auto="1"/>
        </patternFill>
      </fill>
    </dxf>
  </rfmt>
  <rfmt sheetId="1" sqref="C112:G112">
    <dxf>
      <fill>
        <patternFill patternType="none">
          <bgColor auto="1"/>
        </patternFill>
      </fill>
    </dxf>
  </rfmt>
  <rcc rId="2427" sId="1" numFmtId="4">
    <oc r="D110">
      <v>0</v>
    </oc>
    <nc r="D110">
      <v>213.5</v>
    </nc>
  </rcc>
  <rfmt sheetId="1" sqref="B110:G110">
    <dxf>
      <fill>
        <patternFill patternType="none">
          <bgColor auto="1"/>
        </patternFill>
      </fill>
    </dxf>
  </rfmt>
  <rcc rId="2428" sId="1" numFmtId="4">
    <oc r="D102">
      <v>114.6</v>
    </oc>
    <nc r="D102">
      <v>171.9</v>
    </nc>
  </rcc>
  <rfmt sheetId="1" sqref="C102:G102">
    <dxf>
      <fill>
        <patternFill patternType="none">
          <bgColor auto="1"/>
        </patternFill>
      </fill>
    </dxf>
  </rfmt>
  <rcc rId="2429" sId="1" numFmtId="4">
    <oc r="D105">
      <v>30517.7</v>
    </oc>
    <nc r="D105">
      <v>37011.599999999999</v>
    </nc>
  </rcc>
  <rfmt sheetId="1" sqref="C105:G105">
    <dxf>
      <fill>
        <patternFill patternType="none">
          <bgColor auto="1"/>
        </patternFill>
      </fill>
    </dxf>
  </rfmt>
  <rcc rId="2430" sId="1" numFmtId="4">
    <oc r="D106">
      <v>59619.5</v>
    </oc>
    <nc r="D106">
      <v>91546.7</v>
    </nc>
  </rcc>
  <rfmt sheetId="1" sqref="C106:G106">
    <dxf>
      <fill>
        <patternFill patternType="none">
          <bgColor auto="1"/>
        </patternFill>
      </fill>
    </dxf>
  </rfmt>
  <rcc rId="2431" sId="1" numFmtId="4">
    <oc r="D107">
      <v>5191.3999999999996</v>
    </oc>
    <nc r="D107">
      <v>8000.8</v>
    </nc>
  </rcc>
  <rfmt sheetId="1" sqref="C107:G107">
    <dxf>
      <fill>
        <patternFill patternType="none">
          <bgColor auto="1"/>
        </patternFill>
      </fill>
    </dxf>
  </rfmt>
  <rcc rId="2432" sId="1" numFmtId="4">
    <oc r="D104">
      <v>0</v>
    </oc>
    <nc r="D104">
      <v>4451.3</v>
    </nc>
  </rcc>
  <rfmt sheetId="1" sqref="C104:G104">
    <dxf>
      <fill>
        <patternFill patternType="none">
          <bgColor auto="1"/>
        </patternFill>
      </fill>
    </dxf>
  </rfmt>
  <rcc rId="2433" sId="1" numFmtId="4">
    <oc r="D100">
      <v>0</v>
    </oc>
    <nc r="D100">
      <v>700</v>
    </nc>
  </rcc>
  <rfmt sheetId="1" sqref="C100:G100">
    <dxf>
      <fill>
        <patternFill patternType="none">
          <bgColor auto="1"/>
        </patternFill>
      </fill>
    </dxf>
  </rfmt>
  <rcc rId="2434" sId="1" numFmtId="4">
    <oc r="D108">
      <v>15</v>
    </oc>
    <nc r="D108">
      <v>45</v>
    </nc>
  </rcc>
  <rfmt sheetId="1" sqref="C108:G108">
    <dxf>
      <fill>
        <patternFill patternType="none">
          <bgColor auto="1"/>
        </patternFill>
      </fill>
    </dxf>
  </rfmt>
  <rfmt sheetId="1" sqref="C109:G109">
    <dxf>
      <fill>
        <patternFill patternType="none">
          <bgColor auto="1"/>
        </patternFill>
      </fill>
    </dxf>
  </rfmt>
  <rfmt sheetId="1" sqref="C99:G99">
    <dxf>
      <fill>
        <patternFill patternType="none">
          <bgColor auto="1"/>
        </patternFill>
      </fill>
    </dxf>
  </rfmt>
  <rfmt sheetId="1" sqref="C116:G116">
    <dxf>
      <fill>
        <patternFill patternType="none">
          <bgColor auto="1"/>
        </patternFill>
      </fill>
    </dxf>
  </rfmt>
  <rcc rId="2435" sId="1" numFmtId="4">
    <oc r="D113">
      <v>3200</v>
    </oc>
    <nc r="D113">
      <v>4800</v>
    </nc>
  </rcc>
  <rfmt sheetId="1" sqref="C113:G113">
    <dxf>
      <fill>
        <patternFill patternType="none">
          <bgColor auto="1"/>
        </patternFill>
      </fill>
    </dxf>
  </rfmt>
  <rcc rId="2436" sId="1" numFmtId="4">
    <oc r="D114">
      <v>2000</v>
    </oc>
    <nc r="D114">
      <v>3000</v>
    </nc>
  </rcc>
  <rfmt sheetId="1" sqref="C114:G114">
    <dxf>
      <fill>
        <patternFill patternType="none">
          <bgColor auto="1"/>
        </patternFill>
      </fill>
    </dxf>
  </rfmt>
  <rfmt sheetId="1" sqref="C115:G115">
    <dxf>
      <fill>
        <patternFill patternType="none">
          <bgColor auto="1"/>
        </patternFill>
      </fill>
    </dxf>
  </rfmt>
  <rfmt sheetId="1" sqref="C97:G97">
    <dxf>
      <fill>
        <patternFill patternType="none">
          <bgColor auto="1"/>
        </patternFill>
      </fill>
    </dxf>
  </rfmt>
  <rcc rId="2437" sId="1" numFmtId="4">
    <oc r="D96">
      <v>1214.4000000000001</v>
    </oc>
    <nc r="D96">
      <v>1871.8</v>
    </nc>
  </rcc>
  <rfmt sheetId="1" sqref="C96:G96">
    <dxf>
      <fill>
        <patternFill patternType="none">
          <bgColor auto="1"/>
        </patternFill>
      </fill>
    </dxf>
  </rfmt>
  <rfmt sheetId="1" sqref="C95:G95">
    <dxf>
      <fill>
        <patternFill patternType="none">
          <bgColor auto="1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7" sId="1" numFmtId="4">
    <oc r="D127">
      <v>197.9</v>
    </oc>
    <nc r="D127">
      <v>334.5</v>
    </nc>
  </rcc>
  <rcc rId="2128" sId="1" numFmtId="4">
    <oc r="D129">
      <v>218.2</v>
    </oc>
    <nc r="D129">
      <v>355.2</v>
    </nc>
  </rcc>
  <rcc rId="2129" sId="1" numFmtId="4">
    <oc r="C131">
      <v>56974.3</v>
    </oc>
    <nc r="C131">
      <v>52224.3</v>
    </nc>
  </rcc>
  <rcc rId="2130" sId="1" numFmtId="4">
    <oc r="D131">
      <v>7621.5</v>
    </oc>
    <nc r="D131">
      <v>10741.9</v>
    </nc>
  </rcc>
  <rrc rId="2131" sId="1" ref="A133:XFD133" action="insertRow">
    <undo index="0" exp="area" ref3D="1" dr="$A$192:$XFD$194" dn="Z_BF505269_B908_40DB_A66E_94DF9FB9B769_.wvu.Rows" sId="1"/>
    <undo index="18" exp="area" ref3D="1" dr="$A$192:$XFD$194" dn="Z_40AF8D35_BE0F_4075_942A_A459537355E7_.wvu.Rows" sId="1"/>
    <undo index="14" exp="area" ref3D="1" dr="$A$192:$XFD$194" dn="Z_88127E63_12D7_4F66_B662_AB9F1540D418_.wvu.Rows" sId="1"/>
    <undo index="0" exp="area" ref3D="1" dr="$A$1:$A$1048576" dn="Z_88127E63_12D7_4F66_B662_AB9F1540D418_.wvu.Cols" sId="1"/>
    <undo index="0" exp="area" ref3D="1" dr="$A$192:$XFD$194" dn="Z_3BC8A2A8_E6DA_4580_831A_3F6F11ADCEF2_.wvu.Rows" sId="1"/>
    <undo index="18" exp="area" ref3D="1" dr="$A$192:$XFD$194" dn="Z_18A44355_9B01_4B30_A21D_D58AB6C16BB3_.wvu.Rows" sId="1"/>
    <undo index="0" exp="area" ref3D="1" dr="$A$1:$A$1048576" dn="Z_40AF8D35_BE0F_4075_942A_A459537355E7_.wvu.Cols" sId="1"/>
  </rrc>
  <rcc rId="2132" sId="1" xfDxf="1" dxf="1">
    <nc r="B133" t="inlineStr">
      <is>
        <t>Судебная система</t>
      </is>
    </nc>
    <ndxf>
      <font>
        <i/>
        <sz val="9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33" start="0" length="2147483647">
    <dxf>
      <font>
        <i val="0"/>
      </font>
    </dxf>
  </rfmt>
  <rcc rId="2133" sId="1">
    <nc r="A133" t="inlineStr">
      <is>
        <t>0105</t>
      </is>
    </nc>
  </rcc>
  <rfmt sheetId="1" sqref="A133" start="0" length="2147483647">
    <dxf>
      <font>
        <i val="0"/>
      </font>
    </dxf>
  </rfmt>
  <rfmt sheetId="1" sqref="A133:G133" start="0" length="2147483647">
    <dxf>
      <font>
        <i/>
      </font>
    </dxf>
  </rfmt>
  <rfmt sheetId="1" sqref="A133:G133" start="0" length="2147483647">
    <dxf>
      <font>
        <i val="0"/>
      </font>
    </dxf>
  </rfmt>
  <rcc rId="2134" sId="1" numFmtId="4">
    <nc r="C133">
      <v>796.2</v>
    </nc>
  </rcc>
  <rcc rId="2135" sId="1" numFmtId="4">
    <nc r="D133">
      <v>0</v>
    </nc>
  </rcc>
  <rcc rId="2136" sId="1">
    <oc r="C126">
      <f>C127+C129+C131+C134+C137+C138+C136</f>
    </oc>
    <nc r="C126">
      <f>C127+C129+C131+C134+C137+C138+C136+C133</f>
    </nc>
  </rcc>
  <rcc rId="2137" sId="1">
    <oc r="D126">
      <f>D127+D129+D131+D134+D137+D138+D136</f>
    </oc>
    <nc r="D126">
      <f>D127+D129+D131+D134+D137+D138+D136+D133</f>
    </nc>
  </rcc>
  <rcc rId="2138" sId="1">
    <oc r="E126">
      <f>D126/C126*100</f>
    </oc>
    <nc r="E126">
      <f>E127+E129+E131+E134+E137+E138+E136+E133</f>
    </nc>
  </rcc>
  <rcc rId="2139" sId="1" numFmtId="4">
    <oc r="C138">
      <v>95414.6</v>
    </oc>
    <nc r="C138">
      <v>96351.9</v>
    </nc>
  </rcc>
  <rcc rId="2140" sId="1" numFmtId="4">
    <oc r="D138">
      <v>13844.2</v>
    </oc>
    <nc r="D138">
      <v>22998.6</v>
    </nc>
  </rcc>
  <rcc rId="2141" sId="1" numFmtId="4">
    <oc r="D134">
      <v>1129.2</v>
    </oc>
    <nc r="D134">
      <v>2147.6999999999998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2" sId="1" numFmtId="4">
    <oc r="D149">
      <v>340.3</v>
    </oc>
    <nc r="D149">
      <v>497.2</v>
    </nc>
  </rcc>
  <rcc rId="2143" sId="1" numFmtId="4">
    <oc r="C149">
      <v>5896</v>
    </oc>
    <nc r="C149">
      <v>5892.6</v>
    </nc>
  </rcc>
  <rcc rId="2144" sId="1" numFmtId="4">
    <oc r="D151">
      <v>936.8</v>
    </oc>
    <nc r="D151">
      <v>1575</v>
    </nc>
  </rcc>
  <rcc rId="2145" sId="1" numFmtId="4">
    <oc r="C154">
      <v>1087</v>
    </oc>
    <nc r="C154">
      <v>1151</v>
    </nc>
  </rcc>
  <rcc rId="2146" sId="1" numFmtId="4">
    <oc r="D154">
      <v>0</v>
    </oc>
    <nc r="D154">
      <v>64</v>
    </nc>
  </rcc>
  <rcc rId="2147" sId="1" numFmtId="4">
    <oc r="D156">
      <v>3237.8</v>
    </oc>
    <nc r="D156">
      <v>8397.7000000000007</v>
    </nc>
  </rcc>
  <rcc rId="2148" sId="1" numFmtId="4">
    <oc r="C161">
      <v>965</v>
    </oc>
    <nc r="C161">
      <v>666.6</v>
    </nc>
  </rcc>
  <rcc rId="2149" sId="1" numFmtId="4">
    <oc r="D162">
      <v>2642.9</v>
    </oc>
    <nc r="D162">
      <v>3685.7</v>
    </nc>
  </rcc>
  <rcc rId="2150" sId="1" numFmtId="4">
    <oc r="C163">
      <v>59813</v>
    </oc>
    <nc r="C163">
      <v>60111.4</v>
    </nc>
  </rcc>
  <rcc rId="2151" sId="1" numFmtId="4">
    <oc r="D163">
      <v>10622.2</v>
    </oc>
    <nc r="D163">
      <v>12956.9</v>
    </nc>
  </rcc>
  <rcc rId="2152" sId="1" numFmtId="4">
    <oc r="C164">
      <v>9827</v>
    </oc>
    <nc r="C164">
      <v>10514.7</v>
    </nc>
  </rcc>
  <rcc rId="2153" sId="1" numFmtId="4">
    <oc r="D164">
      <v>1054.0999999999999</v>
    </oc>
    <nc r="D164">
      <v>1903</v>
    </nc>
  </rcc>
  <rcc rId="2154" sId="1" numFmtId="4">
    <oc r="C170">
      <v>292878</v>
    </oc>
    <nc r="C170">
      <v>293209.3</v>
    </nc>
  </rcc>
  <rcc rId="2155" sId="1" numFmtId="4">
    <oc r="D170">
      <v>41756.6</v>
    </oc>
    <nc r="D170">
      <v>62546.6</v>
    </nc>
  </rcc>
  <rcc rId="2156" sId="1" numFmtId="4">
    <oc r="C171">
      <v>465894</v>
    </oc>
    <nc r="C171">
      <v>470547.1</v>
    </nc>
  </rcc>
  <rcc rId="2157" sId="1" numFmtId="4">
    <oc r="D171">
      <v>72275.100000000006</v>
    </oc>
    <nc r="D171">
      <v>116917.5</v>
    </nc>
  </rcc>
  <rcc rId="2158" sId="1" numFmtId="4">
    <oc r="C172">
      <v>62334.5</v>
    </oc>
    <nc r="C172">
      <v>62416.5</v>
    </nc>
  </rcc>
  <rcc rId="2159" sId="1" numFmtId="4">
    <oc r="D172">
      <v>11043.9</v>
    </oc>
    <nc r="D172">
      <v>15246.9</v>
    </nc>
  </rcc>
  <rrc rId="2160" sId="1" ref="A173:XFD173" action="insertRow">
    <undo index="0" exp="area" ref3D="1" dr="$A$193:$XFD$195" dn="Z_BF505269_B908_40DB_A66E_94DF9FB9B769_.wvu.Rows" sId="1"/>
    <undo index="18" exp="area" ref3D="1" dr="$A$193:$XFD$195" dn="Z_40AF8D35_BE0F_4075_942A_A459537355E7_.wvu.Rows" sId="1"/>
    <undo index="14" exp="area" ref3D="1" dr="$A$193:$XFD$195" dn="Z_88127E63_12D7_4F66_B662_AB9F1540D418_.wvu.Rows" sId="1"/>
    <undo index="0" exp="area" ref3D="1" dr="$A$1:$A$1048576" dn="Z_88127E63_12D7_4F66_B662_AB9F1540D418_.wvu.Cols" sId="1"/>
    <undo index="0" exp="area" ref3D="1" dr="$A$193:$XFD$195" dn="Z_3BC8A2A8_E6DA_4580_831A_3F6F11ADCEF2_.wvu.Rows" sId="1"/>
    <undo index="18" exp="area" ref3D="1" dr="$A$193:$XFD$195" dn="Z_18A44355_9B01_4B30_A21D_D58AB6C16BB3_.wvu.Rows" sId="1"/>
    <undo index="0" exp="area" ref3D="1" dr="$A$1:$A$1048576" dn="Z_40AF8D35_BE0F_4075_942A_A459537355E7_.wvu.Cols" sId="1"/>
  </rrc>
  <rcc rId="2161" sId="1">
    <nc r="A173" t="inlineStr">
      <is>
        <t>0705</t>
      </is>
    </nc>
  </rcc>
  <rcc rId="2162" sId="1">
    <nc r="B173" t="inlineStr">
      <is>
        <t>Профессиональная подготовка, переподготовка и повышение квалификации</t>
      </is>
    </nc>
  </rcc>
  <rcc rId="2163" sId="1" numFmtId="4">
    <nc r="C173">
      <v>4.9000000000000004</v>
    </nc>
  </rcc>
  <rcc rId="2164" sId="1" numFmtId="4">
    <nc r="D173">
      <v>0</v>
    </nc>
  </rcc>
  <rcc rId="2165" sId="1">
    <oc r="C168">
      <f>C170+C171+C174+C175+C172</f>
    </oc>
    <nc r="C168">
      <f>C170+C171+C174+C175+C172+C173</f>
    </nc>
  </rcc>
  <rcc rId="2166" sId="1">
    <oc r="D168">
      <f>D170+D171+D174+D175+D172</f>
    </oc>
    <nc r="D168">
      <f>D170+D171+D174+D175+D172+D173</f>
    </nc>
  </rcc>
  <rcc rId="2167" sId="1" numFmtId="4">
    <oc r="D174">
      <v>3158.2</v>
    </oc>
    <nc r="D174">
      <v>4495.6000000000004</v>
    </nc>
  </rcc>
  <rcc rId="2168" sId="1" numFmtId="4">
    <oc r="D175">
      <v>3318.3</v>
    </oc>
    <nc r="D175">
      <v>5617.8</v>
    </nc>
  </rcc>
  <rcc rId="2169" sId="1" numFmtId="4">
    <oc r="C178">
      <v>97846.9</v>
    </oc>
    <nc r="C178">
      <v>97786.9</v>
    </nc>
  </rcc>
  <rcc rId="2170" sId="1" numFmtId="4">
    <oc r="D178">
      <v>19247.8</v>
    </oc>
    <nc r="D178">
      <v>25585.7</v>
    </nc>
  </rcc>
  <rcc rId="2171" sId="1" numFmtId="4">
    <oc r="D183">
      <v>1225.8</v>
    </oc>
    <nc r="D183">
      <v>1837.6</v>
    </nc>
  </rcc>
  <rcc rId="2172" sId="1" numFmtId="4">
    <oc r="C184">
      <v>31414.6</v>
    </oc>
    <nc r="C184">
      <v>32414.6</v>
    </nc>
  </rcc>
  <rcc rId="2173" sId="1" numFmtId="4">
    <oc r="D184">
      <v>5019.7</v>
    </oc>
    <nc r="D184">
      <v>10356.799999999999</v>
    </nc>
  </rcc>
  <rcc rId="2174" sId="1" numFmtId="4">
    <oc r="D185">
      <v>4541.1000000000004</v>
    </oc>
    <nc r="D185">
      <v>7333.9</v>
    </nc>
  </rcc>
  <rcc rId="2175" sId="1" numFmtId="4">
    <oc r="C186">
      <v>1645.8</v>
    </oc>
    <nc r="C186">
      <v>3909.1</v>
    </nc>
  </rcc>
  <rcc rId="2176" sId="1" numFmtId="4">
    <oc r="D186">
      <v>282.10000000000002</v>
    </oc>
    <nc r="D186">
      <v>2155.4</v>
    </nc>
  </rcc>
  <rcc rId="2177" sId="1" numFmtId="4">
    <oc r="D190">
      <v>2276.6</v>
    </oc>
    <nc r="D190">
      <v>3825.7</v>
    </nc>
  </rcc>
  <rcc rId="2178" sId="1" numFmtId="4">
    <oc r="C193">
      <v>3000</v>
    </oc>
    <nc r="C193">
      <v>3172.2</v>
    </nc>
  </rcc>
  <rcc rId="2179" sId="1" numFmtId="4">
    <oc r="D193">
      <v>357.3</v>
    </oc>
    <nc r="D193">
      <v>591.6</v>
    </nc>
  </rcc>
  <rcc rId="2180" sId="1" numFmtId="4">
    <oc r="D198">
      <v>639.6</v>
    </oc>
    <nc r="D198">
      <v>950.2</v>
    </nc>
  </rcc>
  <rcc rId="2181" sId="1" numFmtId="4">
    <oc r="C188">
      <v>34539.800000000003</v>
    </oc>
    <nc r="C188">
      <v>34539.9</v>
    </nc>
  </rcc>
  <rcc rId="2182" sId="1" numFmtId="4">
    <oc r="C189">
      <v>25071.8</v>
    </oc>
    <nc r="C189">
      <v>25071.9</v>
    </nc>
  </rcc>
  <rcc rId="2183" sId="1" numFmtId="4">
    <oc r="D189">
      <v>3786.1</v>
    </oc>
    <nc r="D189">
      <v>5392.3</v>
    </nc>
  </rcc>
  <rfmt sheetId="1" sqref="D201">
    <dxf>
      <fill>
        <patternFill patternType="solid">
          <bgColor rgb="FFFF33CC"/>
        </patternFill>
      </fill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0AF8D35_BE0F_4075_942A_A459537355E7_.wvu.Cols" hidden="1" oldHidden="1">
    <oldFormula>ДЧБ!$A:$A</oldFormula>
  </rdn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ДЧБ!$37:$37,ДЧБ!$48:$48,ДЧБ!$53:$53,ДЧБ!$70:$71,ДЧБ!$75:$88,ДЧБ!$90:$90,ДЧБ!$92:$92,ДЧБ!$113:$114,ДЧБ!$117:$121,ДЧБ!$194:$196</formula>
    <oldFormula>ДЧБ!$37:$37,ДЧБ!$48:$48,ДЧБ!$53:$53,ДЧБ!$70:$71,ДЧБ!$75:$88,ДЧБ!$90:$90,ДЧБ!$92:$92,ДЧБ!$113:$114,ДЧБ!$117:$121,ДЧБ!$194:$196</oldFormula>
  </rdn>
  <rcv guid="{40AF8D35-BE0F-4075-942A-A459537355E7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7" sId="1" numFmtId="4">
    <oc r="D8">
      <v>49616.7</v>
    </oc>
    <nc r="D8">
      <v>80440.800000000003</v>
    </nc>
  </rcc>
  <rcc rId="2188" sId="1" numFmtId="4">
    <oc r="D9">
      <v>605.29999999999995</v>
    </oc>
    <nc r="D9">
      <v>981.6</v>
    </nc>
  </rcc>
  <rcc rId="2189" sId="1" numFmtId="4">
    <oc r="D10">
      <v>26</v>
    </oc>
    <nc r="D10">
      <v>91.4</v>
    </nc>
  </rcc>
  <rcc rId="2190" sId="1" numFmtId="4">
    <oc r="D11">
      <v>76.3</v>
    </oc>
    <nc r="D11">
      <v>221.2</v>
    </nc>
  </rcc>
  <rcc rId="2191" sId="1" numFmtId="4">
    <oc r="D13">
      <v>1672.1</v>
    </oc>
    <nc r="D13">
      <v>3520.1</v>
    </nc>
  </rcc>
  <rcc rId="2192" sId="1" numFmtId="4">
    <oc r="D14">
      <v>9</v>
    </oc>
    <nc r="D14">
      <v>23.7</v>
    </nc>
  </rcc>
  <rcc rId="2193" sId="1" numFmtId="4">
    <oc r="D15">
      <v>2727.6</v>
    </oc>
    <nc r="D15">
      <v>5734</v>
    </nc>
  </rcc>
  <rcc rId="2194" sId="1" numFmtId="4">
    <oc r="D16">
      <v>-417.5</v>
    </oc>
    <nc r="D16">
      <v>-733.5</v>
    </nc>
  </rcc>
  <rfmt sheetId="1" sqref="E5:F123">
    <dxf>
      <fill>
        <patternFill patternType="solid">
          <bgColor rgb="FFFFFF00"/>
        </patternFill>
      </fill>
    </dxf>
  </rfmt>
  <rcc rId="2195" sId="1" numFmtId="4">
    <oc r="D18">
      <v>9640.2000000000007</v>
    </oc>
    <nc r="D18">
      <v>9748.7999999999993</v>
    </nc>
  </rcc>
  <rcc rId="2196" sId="1" numFmtId="4">
    <oc r="D19">
      <v>3467.8</v>
    </oc>
    <nc r="D19">
      <v>9345.7000000000007</v>
    </nc>
  </rcc>
  <rcc rId="2197" sId="1" numFmtId="4">
    <oc r="D20">
      <v>69.099999999999994</v>
    </oc>
    <nc r="D20">
      <v>518.5</v>
    </nc>
  </rcc>
  <rcc rId="2198" sId="1" numFmtId="4">
    <oc r="D22">
      <v>523.29999999999995</v>
    </oc>
    <nc r="D22">
      <v>851.6</v>
    </nc>
  </rcc>
  <rcc rId="2199" sId="1" numFmtId="4">
    <oc r="D23">
      <v>11022.7</v>
    </oc>
    <nc r="D23">
      <v>12740.4</v>
    </nc>
  </rcc>
  <rcc rId="2200" sId="1" numFmtId="4">
    <oc r="D25">
      <v>1074.5</v>
    </oc>
    <nc r="D25">
      <v>1951.1</v>
    </nc>
  </rcc>
  <rcc rId="2201" sId="1" numFmtId="4">
    <oc r="D29">
      <v>7904.3</v>
    </oc>
    <nc r="D29">
      <v>13461.4</v>
    </nc>
  </rcc>
  <rcc rId="2202" sId="1" numFmtId="4">
    <oc r="D30">
      <v>215.1</v>
    </oc>
    <nc r="D30">
      <v>506.9</v>
    </nc>
  </rcc>
  <rcc rId="2203" sId="1" numFmtId="4">
    <oc r="D31">
      <v>99</v>
    </oc>
    <nc r="D31">
      <v>182</v>
    </nc>
  </rcc>
  <rcc rId="2204" sId="1" numFmtId="4">
    <oc r="D32">
      <v>970.3</v>
    </oc>
    <nc r="D32">
      <v>1478.7</v>
    </nc>
  </rcc>
  <rfmt sheetId="1" sqref="D34:D36">
    <dxf>
      <fill>
        <patternFill patternType="solid">
          <bgColor rgb="FFFFFF00"/>
        </patternFill>
      </fill>
    </dxf>
  </rfmt>
  <rcc rId="2205" sId="1" numFmtId="4">
    <oc r="D39">
      <v>33.1</v>
    </oc>
    <nc r="D39">
      <v>44.6</v>
    </nc>
  </rcc>
  <rcc rId="2206" sId="1" numFmtId="4">
    <oc r="D40">
      <v>2.2000000000000002</v>
    </oc>
    <nc r="D40">
      <v>2.4</v>
    </nc>
  </rcc>
  <rcc rId="2207" sId="1" numFmtId="4">
    <oc r="D41">
      <v>25</v>
    </oc>
    <nc r="D41">
      <v>79.7</v>
    </nc>
  </rcc>
  <rcc rId="2208" sId="1" numFmtId="4">
    <oc r="D42">
      <v>202.9</v>
    </oc>
    <nc r="D42">
      <v>346.9</v>
    </nc>
  </rcc>
  <rrc rId="2209" sId="1" ref="A43:XFD43" action="insertRow">
    <undo index="0" exp="area" ref3D="1" dr="$A$194:$XFD$196" dn="Z_BF505269_B908_40DB_A66E_94DF9FB9B769_.wvu.Rows" sId="1"/>
    <undo index="14" exp="area" ref3D="1" dr="$A$194:$XFD$196" dn="Z_88127E63_12D7_4F66_B662_AB9F1540D418_.wvu.Rows" sId="1"/>
    <undo index="12" exp="area" ref3D="1" dr="$A$117:$XFD$121" dn="Z_88127E63_12D7_4F66_B662_AB9F1540D418_.wvu.Rows" sId="1"/>
    <undo index="10" exp="area" ref3D="1" dr="$A$113:$XFD$114" dn="Z_88127E63_12D7_4F66_B662_AB9F1540D418_.wvu.Rows" sId="1"/>
    <undo index="8" exp="area" ref3D="1" dr="$A$92:$XFD$92" dn="Z_88127E63_12D7_4F66_B662_AB9F1540D418_.wvu.Rows" sId="1"/>
    <undo index="6" exp="area" ref3D="1" dr="$A$90:$XFD$90" dn="Z_88127E63_12D7_4F66_B662_AB9F1540D418_.wvu.Rows" sId="1"/>
    <undo index="4" exp="area" ref3D="1" dr="$A$75:$XFD$88" dn="Z_88127E63_12D7_4F66_B662_AB9F1540D418_.wvu.Rows" sId="1"/>
    <undo index="2" exp="area" ref3D="1" dr="$A$70:$XFD$71" dn="Z_88127E63_12D7_4F66_B662_AB9F1540D418_.wvu.Rows" sId="1"/>
    <undo index="0" exp="area" ref3D="1" dr="$A$1:$A$1048576" dn="Z_88127E63_12D7_4F66_B662_AB9F1540D418_.wvu.Cols" sId="1"/>
    <undo index="18" exp="area" ref3D="1" dr="$A$194:$XFD$196" dn="Z_40AF8D35_BE0F_4075_942A_A459537355E7_.wvu.Rows" sId="1"/>
    <undo index="16" exp="area" ref3D="1" dr="$A$117:$XFD$121" dn="Z_40AF8D35_BE0F_4075_942A_A459537355E7_.wvu.Rows" sId="1"/>
    <undo index="14" exp="area" ref3D="1" dr="$A$113:$XFD$114" dn="Z_40AF8D35_BE0F_4075_942A_A459537355E7_.wvu.Rows" sId="1"/>
    <undo index="12" exp="area" ref3D="1" dr="$A$92:$XFD$92" dn="Z_40AF8D35_BE0F_4075_942A_A459537355E7_.wvu.Rows" sId="1"/>
    <undo index="10" exp="area" ref3D="1" dr="$A$90:$XFD$90" dn="Z_40AF8D35_BE0F_4075_942A_A459537355E7_.wvu.Rows" sId="1"/>
    <undo index="8" exp="area" ref3D="1" dr="$A$75:$XFD$88" dn="Z_40AF8D35_BE0F_4075_942A_A459537355E7_.wvu.Rows" sId="1"/>
    <undo index="6" exp="area" ref3D="1" dr="$A$70:$XFD$71" dn="Z_40AF8D35_BE0F_4075_942A_A459537355E7_.wvu.Rows" sId="1"/>
    <undo index="4" exp="area" ref3D="1" dr="$A$53:$XFD$53" dn="Z_40AF8D35_BE0F_4075_942A_A459537355E7_.wvu.Rows" sId="1"/>
    <undo index="2" exp="area" ref3D="1" dr="$A$48:$XFD$48" dn="Z_40AF8D35_BE0F_4075_942A_A459537355E7_.wvu.Rows" sId="1"/>
    <undo index="0" exp="area" ref3D="1" dr="$A$194:$XFD$196" dn="Z_3BC8A2A8_E6DA_4580_831A_3F6F11ADCEF2_.wvu.Rows" sId="1"/>
    <undo index="18" exp="area" ref3D="1" dr="$A$194:$XFD$196" dn="Z_18A44355_9B01_4B30_A21D_D58AB6C16BB3_.wvu.Rows" sId="1"/>
    <undo index="16" exp="area" ref3D="1" dr="$A$117:$XFD$121" dn="Z_18A44355_9B01_4B30_A21D_D58AB6C16BB3_.wvu.Rows" sId="1"/>
    <undo index="14" exp="area" ref3D="1" dr="$A$113:$XFD$114" dn="Z_18A44355_9B01_4B30_A21D_D58AB6C16BB3_.wvu.Rows" sId="1"/>
    <undo index="12" exp="area" ref3D="1" dr="$A$92:$XFD$92" dn="Z_18A44355_9B01_4B30_A21D_D58AB6C16BB3_.wvu.Rows" sId="1"/>
    <undo index="10" exp="area" ref3D="1" dr="$A$90:$XFD$90" dn="Z_18A44355_9B01_4B30_A21D_D58AB6C16BB3_.wvu.Rows" sId="1"/>
    <undo index="8" exp="area" ref3D="1" dr="$A$75:$XFD$88" dn="Z_18A44355_9B01_4B30_A21D_D58AB6C16BB3_.wvu.Rows" sId="1"/>
    <undo index="6" exp="area" ref3D="1" dr="$A$70:$XFD$71" dn="Z_18A44355_9B01_4B30_A21D_D58AB6C16BB3_.wvu.Rows" sId="1"/>
    <undo index="4" exp="area" ref3D="1" dr="$A$53:$XFD$53" dn="Z_18A44355_9B01_4B30_A21D_D58AB6C16BB3_.wvu.Rows" sId="1"/>
    <undo index="2" exp="area" ref3D="1" dr="$A$48:$XFD$48" dn="Z_18A44355_9B01_4B30_A21D_D58AB6C16BB3_.wvu.Rows" sId="1"/>
  </rrc>
  <rcc rId="2210" sId="1">
    <nc r="A43" t="inlineStr">
      <is>
        <t>1.12.01.04.1.01.0.000</t>
      </is>
    </nc>
  </rcc>
  <rcc rId="2211" sId="1">
    <nc r="B43" t="inlineStr">
      <is>
        <t>Плата за размещение отходов производства</t>
      </is>
    </nc>
  </rcc>
  <rcc rId="2212" sId="1" numFmtId="4">
    <nc r="D43">
      <v>38.799999999999997</v>
    </nc>
  </rcc>
  <rcc rId="2213" sId="1" numFmtId="4">
    <nc r="C43">
      <v>0</v>
    </nc>
  </rcc>
  <rcc rId="2214" sId="1">
    <nc r="E43">
      <f>D43/C43*100</f>
    </nc>
  </rcc>
  <rcc rId="2215" sId="1">
    <oc r="D38">
      <f>D39+D40+D41+D42</f>
    </oc>
    <nc r="D38">
      <f>D39+D40+D41+D42+D43</f>
    </nc>
  </rcc>
  <rcc rId="2216" sId="1">
    <oc r="C38">
      <f>C39+C40+C41+C42</f>
    </oc>
    <nc r="C38">
      <f>C39+C40+C41+C42+C43</f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ДЧБ!$37:$37,ДЧБ!$49:$49,ДЧБ!$54:$54,ДЧБ!$71:$72,ДЧБ!$76:$89,ДЧБ!$91:$91,ДЧБ!$93:$93,ДЧБ!$114:$115,ДЧБ!$118:$122,ДЧБ!$195:$197</formula>
    <oldFormula>ДЧБ!$37:$37,ДЧБ!$49:$49,ДЧБ!$54:$54,ДЧБ!$71:$72,ДЧБ!$76:$89,ДЧБ!$91:$91,ДЧБ!$93:$93,ДЧБ!$114:$115,ДЧБ!$118:$122,ДЧБ!$195:$197</oldFormula>
  </rdn>
  <rcv guid="{40AF8D35-BE0F-4075-942A-A459537355E7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9" sId="1" numFmtId="4">
    <oc r="D44">
      <v>2037.9</v>
    </oc>
    <nc r="D44">
      <v>2730</v>
    </nc>
  </rcc>
  <rcc rId="2220" sId="1" numFmtId="4">
    <oc r="D46">
      <v>1186.9000000000001</v>
    </oc>
    <nc r="D46">
      <v>2157.8000000000002</v>
    </nc>
  </rcc>
  <rcc rId="2221" sId="1" numFmtId="4">
    <oc r="D48">
      <v>227.3</v>
    </oc>
    <nc r="D48">
      <v>3093.1</v>
    </nc>
  </rcc>
  <rcc rId="2222" sId="1" numFmtId="4">
    <oc r="D52">
      <v>17.3</v>
    </oc>
    <nc r="D52">
      <v>28.8</v>
    </nc>
  </rcc>
  <rrc rId="2223" sId="1" ref="A55:XFD55" action="insertRow">
    <undo index="0" exp="area" ref3D="1" dr="$A$195:$XFD$197" dn="Z_BF505269_B908_40DB_A66E_94DF9FB9B769_.wvu.Rows" sId="1"/>
    <undo index="14" exp="area" ref3D="1" dr="$A$195:$XFD$197" dn="Z_88127E63_12D7_4F66_B662_AB9F1540D418_.wvu.Rows" sId="1"/>
    <undo index="12" exp="area" ref3D="1" dr="$A$118:$XFD$122" dn="Z_88127E63_12D7_4F66_B662_AB9F1540D418_.wvu.Rows" sId="1"/>
    <undo index="10" exp="area" ref3D="1" dr="$A$114:$XFD$115" dn="Z_88127E63_12D7_4F66_B662_AB9F1540D418_.wvu.Rows" sId="1"/>
    <undo index="8" exp="area" ref3D="1" dr="$A$93:$XFD$93" dn="Z_88127E63_12D7_4F66_B662_AB9F1540D418_.wvu.Rows" sId="1"/>
    <undo index="6" exp="area" ref3D="1" dr="$A$91:$XFD$91" dn="Z_88127E63_12D7_4F66_B662_AB9F1540D418_.wvu.Rows" sId="1"/>
    <undo index="4" exp="area" ref3D="1" dr="$A$76:$XFD$89" dn="Z_88127E63_12D7_4F66_B662_AB9F1540D418_.wvu.Rows" sId="1"/>
    <undo index="2" exp="area" ref3D="1" dr="$A$71:$XFD$72" dn="Z_88127E63_12D7_4F66_B662_AB9F1540D418_.wvu.Rows" sId="1"/>
    <undo index="0" exp="area" ref3D="1" dr="$A$1:$A$1048576" dn="Z_88127E63_12D7_4F66_B662_AB9F1540D418_.wvu.Cols" sId="1"/>
    <undo index="18" exp="area" ref3D="1" dr="$A$195:$XFD$197" dn="Z_40AF8D35_BE0F_4075_942A_A459537355E7_.wvu.Rows" sId="1"/>
    <undo index="16" exp="area" ref3D="1" dr="$A$118:$XFD$122" dn="Z_40AF8D35_BE0F_4075_942A_A459537355E7_.wvu.Rows" sId="1"/>
    <undo index="14" exp="area" ref3D="1" dr="$A$114:$XFD$115" dn="Z_40AF8D35_BE0F_4075_942A_A459537355E7_.wvu.Rows" sId="1"/>
    <undo index="12" exp="area" ref3D="1" dr="$A$93:$XFD$93" dn="Z_40AF8D35_BE0F_4075_942A_A459537355E7_.wvu.Rows" sId="1"/>
    <undo index="10" exp="area" ref3D="1" dr="$A$91:$XFD$91" dn="Z_40AF8D35_BE0F_4075_942A_A459537355E7_.wvu.Rows" sId="1"/>
    <undo index="8" exp="area" ref3D="1" dr="$A$76:$XFD$89" dn="Z_40AF8D35_BE0F_4075_942A_A459537355E7_.wvu.Rows" sId="1"/>
    <undo index="6" exp="area" ref3D="1" dr="$A$71:$XFD$72" dn="Z_40AF8D35_BE0F_4075_942A_A459537355E7_.wvu.Rows" sId="1"/>
    <undo index="0" exp="area" ref3D="1" dr="$A$195:$XFD$197" dn="Z_3BC8A2A8_E6DA_4580_831A_3F6F11ADCEF2_.wvu.Rows" sId="1"/>
    <undo index="18" exp="area" ref3D="1" dr="$A$195:$XFD$197" dn="Z_18A44355_9B01_4B30_A21D_D58AB6C16BB3_.wvu.Rows" sId="1"/>
    <undo index="16" exp="area" ref3D="1" dr="$A$118:$XFD$122" dn="Z_18A44355_9B01_4B30_A21D_D58AB6C16BB3_.wvu.Rows" sId="1"/>
    <undo index="14" exp="area" ref3D="1" dr="$A$114:$XFD$115" dn="Z_18A44355_9B01_4B30_A21D_D58AB6C16BB3_.wvu.Rows" sId="1"/>
    <undo index="12" exp="area" ref3D="1" dr="$A$93:$XFD$93" dn="Z_18A44355_9B01_4B30_A21D_D58AB6C16BB3_.wvu.Rows" sId="1"/>
    <undo index="10" exp="area" ref3D="1" dr="$A$91:$XFD$91" dn="Z_18A44355_9B01_4B30_A21D_D58AB6C16BB3_.wvu.Rows" sId="1"/>
    <undo index="8" exp="area" ref3D="1" dr="$A$76:$XFD$89" dn="Z_18A44355_9B01_4B30_A21D_D58AB6C16BB3_.wvu.Rows" sId="1"/>
    <undo index="6" exp="area" ref3D="1" dr="$A$71:$XFD$72" dn="Z_18A44355_9B01_4B30_A21D_D58AB6C16BB3_.wvu.Rows" sId="1"/>
  </rrc>
  <rcc rId="2224" sId="1">
    <nc r="A55" t="inlineStr">
      <is>
        <t>1.16.21.00.0.00.0.000</t>
      </is>
    </nc>
  </rcc>
  <rcc rId="2225" sId="1">
    <oc r="A46" t="inlineStr">
      <is>
        <t>1.14.02043.04.0.000</t>
      </is>
    </oc>
    <nc r="A46" t="inlineStr">
      <is>
        <t>1.14.02.04.3.04.0.000</t>
      </is>
    </nc>
  </rcc>
  <rcc rId="2226" sId="1">
    <oc r="A48" t="inlineStr">
      <is>
        <t>1.14.06012.04.0.000</t>
      </is>
    </oc>
    <nc r="A48" t="inlineStr">
      <is>
        <t>1.14.06.01.2.04.0.000</t>
      </is>
    </nc>
  </rcc>
  <rcc rId="2227" sId="1">
    <oc r="A47" t="inlineStr">
      <is>
        <t>1.14.02042.04.0.000</t>
      </is>
    </oc>
    <nc r="A47" t="inlineStr">
      <is>
        <t>1.14.02.04.2.04.0.000</t>
      </is>
    </nc>
  </rcc>
  <rcc rId="2228" sId="1">
    <nc r="B55" t="inlineStr">
      <is>
        <t>Денежные взыскания (штрафы) и иные суммы, взыскиваемые с лиц, виновных в совершении преступлений, и в возмещение ущерба имуществу</t>
      </is>
    </nc>
  </rcc>
  <rcc rId="2229" sId="1" numFmtId="4">
    <nc r="D55">
      <v>17</v>
    </nc>
  </rcc>
  <rcc rId="2230" sId="1" numFmtId="4">
    <nc r="C55">
      <v>0</v>
    </nc>
  </rcc>
  <rcc rId="2231" sId="1">
    <oc r="C51">
      <f>C52+C53+C56+C57+C58+C59+C60+C62+C63+C64+C65+C66+C61+C54</f>
    </oc>
    <nc r="C51">
      <f>C52+C53+C56+C57+C58+C59+C60+C62+C63+C64+C65+C66+C61+C54+C55</f>
    </nc>
  </rcc>
  <rcc rId="2232" sId="1">
    <oc r="D51">
      <f>D52+D53+D56+D57+D58+D59+D60+D62+D63+D64+D65+D66+D61+D54</f>
    </oc>
    <nc r="D51">
      <f>D52+D53+D56+D57+D58+D59+D60+D62+D63+D64+D65+D66+D61+D54+D55</f>
    </nc>
  </rcc>
  <rcc rId="2233" sId="1" numFmtId="4">
    <oc r="D57">
      <v>5</v>
    </oc>
    <nc r="D57">
      <v>25</v>
    </nc>
  </rcc>
  <rcc rId="2234" sId="1" numFmtId="4">
    <oc r="D60">
      <v>0</v>
    </oc>
    <nc r="D60">
      <v>35</v>
    </nc>
  </rcc>
  <rcc rId="2235" sId="1" numFmtId="4">
    <oc r="D63">
      <v>22.5</v>
    </oc>
    <nc r="D63">
      <v>38.5</v>
    </nc>
  </rcc>
  <rcc rId="2236" sId="1" numFmtId="4">
    <oc r="D64">
      <v>10</v>
    </oc>
    <nc r="D64">
      <v>-30</v>
    </nc>
  </rcc>
  <rcc rId="2237" sId="1" numFmtId="4">
    <oc r="D65">
      <v>81.900000000000006</v>
    </oc>
    <nc r="D65">
      <v>144.9</v>
    </nc>
  </rcc>
  <rcc rId="2238" sId="1" numFmtId="4">
    <oc r="D66">
      <v>588.4</v>
    </oc>
    <nc r="D66">
      <v>859.6</v>
    </nc>
  </rcc>
  <rcc rId="2239" sId="1" numFmtId="4">
    <oc r="D58">
      <v>57.5</v>
    </oc>
    <nc r="D58">
      <v>85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ДЧБ!$196:$198</formula>
    <oldFormula>ДЧБ!$37:$37,ДЧБ!$49:$49,ДЧБ!$54:$54,ДЧБ!$72:$73,ДЧБ!$77:$90,ДЧБ!$92:$92,ДЧБ!$94:$94,ДЧБ!$115:$116,ДЧБ!$119:$123,ДЧБ!$196:$198</oldFormula>
  </rdn>
  <rcv guid="{40AF8D35-BE0F-4075-942A-A459537355E7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2" sId="1" numFmtId="4">
    <oc r="D68">
      <v>87.6</v>
    </oc>
    <nc r="D68">
      <v>0</v>
    </nc>
  </rcc>
  <rfmt sheetId="1" sqref="C71:G126">
    <dxf>
      <fill>
        <patternFill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C7370D1-45F4-4BCE-934C-36560F97DB66}" name="Елена Е. Видинеева" id="-1862778788" dateTime="2018-04-23T11:09:5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3"/>
  <sheetViews>
    <sheetView showGridLines="0" tabSelected="1" zoomScaleNormal="100" workbookViewId="0">
      <pane ySplit="5" topLeftCell="A120" activePane="bottomLeft" state="frozen"/>
      <selection activeCell="B1" sqref="B1"/>
      <selection pane="bottomLeft" sqref="A1:A1048576"/>
    </sheetView>
  </sheetViews>
  <sheetFormatPr defaultColWidth="9.140625" defaultRowHeight="12.75" customHeight="1" outlineLevelRow="7" x14ac:dyDescent="0.2"/>
  <cols>
    <col min="1" max="1" width="18.5703125" style="4" hidden="1" customWidth="1"/>
    <col min="2" max="2" width="72.85546875" style="5" bestFit="1" customWidth="1"/>
    <col min="3" max="3" width="11.28515625" style="27" customWidth="1"/>
    <col min="4" max="4" width="12.7109375" style="27" bestFit="1" customWidth="1"/>
    <col min="5" max="5" width="11.28515625" style="27" bestFit="1" customWidth="1"/>
    <col min="6" max="6" width="10.28515625" style="27" bestFit="1" customWidth="1"/>
    <col min="7" max="7" width="7.7109375" style="31" bestFit="1" customWidth="1"/>
    <col min="8" max="16384" width="9.140625" style="4"/>
  </cols>
  <sheetData>
    <row r="1" spans="1:7" ht="12.75" customHeight="1" x14ac:dyDescent="0.2">
      <c r="A1" s="21"/>
      <c r="B1" s="64"/>
      <c r="G1" s="27"/>
    </row>
    <row r="2" spans="1:7" ht="12.75" customHeight="1" x14ac:dyDescent="0.2">
      <c r="A2" s="78" t="s">
        <v>343</v>
      </c>
      <c r="B2" s="79"/>
      <c r="C2" s="79"/>
      <c r="D2" s="79"/>
      <c r="E2" s="79"/>
      <c r="F2" s="79"/>
      <c r="G2" s="79"/>
    </row>
    <row r="3" spans="1:7" ht="12.75" customHeight="1" x14ac:dyDescent="0.2">
      <c r="A3" s="65"/>
      <c r="B3" s="78" t="s">
        <v>329</v>
      </c>
      <c r="C3" s="80"/>
      <c r="D3" s="80"/>
      <c r="E3" s="80"/>
      <c r="F3" s="80"/>
      <c r="G3" s="80"/>
    </row>
    <row r="4" spans="1:7" ht="12.75" customHeight="1" x14ac:dyDescent="0.2">
      <c r="A4" s="21"/>
      <c r="B4" s="64"/>
      <c r="G4" s="27"/>
    </row>
    <row r="5" spans="1:7" ht="68.25" customHeight="1" x14ac:dyDescent="0.2">
      <c r="A5" s="45" t="s">
        <v>1</v>
      </c>
      <c r="B5" s="66" t="s">
        <v>2</v>
      </c>
      <c r="C5" s="30" t="s">
        <v>283</v>
      </c>
      <c r="D5" s="30" t="s">
        <v>327</v>
      </c>
      <c r="E5" s="30" t="s">
        <v>130</v>
      </c>
      <c r="F5" s="30" t="s">
        <v>328</v>
      </c>
      <c r="G5" s="30" t="s">
        <v>210</v>
      </c>
    </row>
    <row r="6" spans="1:7" ht="12" x14ac:dyDescent="0.2">
      <c r="A6" s="45" t="s">
        <v>3</v>
      </c>
      <c r="B6" s="67" t="s">
        <v>4</v>
      </c>
      <c r="C6" s="42">
        <f>C7+C12+C17+C21+C24+C27+C28+C38+C44+C45+C51+C67</f>
        <v>793425</v>
      </c>
      <c r="D6" s="42">
        <f>D7+D12+D17+D21+D24+D27+D28+D38+D44+D45+D51+D67</f>
        <v>151395.99999999997</v>
      </c>
      <c r="E6" s="42">
        <f>D6/C6*100</f>
        <v>19.081324636859183</v>
      </c>
      <c r="F6" s="42">
        <f>F7+F12+F17+F21+F24+F27+F28+F38+F44+F45+F51+F67</f>
        <v>143356</v>
      </c>
      <c r="G6" s="42">
        <f>D6/F6*100</f>
        <v>105.60841541337646</v>
      </c>
    </row>
    <row r="7" spans="1:7" ht="12" outlineLevel="2" x14ac:dyDescent="0.2">
      <c r="A7" s="6" t="s">
        <v>5</v>
      </c>
      <c r="B7" s="7" t="s">
        <v>6</v>
      </c>
      <c r="C7" s="42">
        <f>C8+C9+C10+C11</f>
        <v>454383</v>
      </c>
      <c r="D7" s="42">
        <f t="shared" ref="D7" si="0">D8+D9+D10+D11</f>
        <v>81735</v>
      </c>
      <c r="E7" s="42">
        <f t="shared" ref="E7:E51" si="1">D7/C7*100</f>
        <v>17.988128957289334</v>
      </c>
      <c r="F7" s="42">
        <f>F8+F9+F10+F11</f>
        <v>77797.5</v>
      </c>
      <c r="G7" s="43">
        <f t="shared" ref="G7:G69" si="2">D7/F7*100</f>
        <v>105.06121662007133</v>
      </c>
    </row>
    <row r="8" spans="1:7" s="51" customFormat="1" ht="36" outlineLevel="3" x14ac:dyDescent="0.2">
      <c r="A8" s="49" t="s">
        <v>7</v>
      </c>
      <c r="B8" s="50" t="s">
        <v>8</v>
      </c>
      <c r="C8" s="40">
        <v>447500</v>
      </c>
      <c r="D8" s="40">
        <v>80440.800000000003</v>
      </c>
      <c r="E8" s="40">
        <f>D8/C8*100</f>
        <v>17.97559776536313</v>
      </c>
      <c r="F8" s="40">
        <v>77083.7</v>
      </c>
      <c r="G8" s="44">
        <f t="shared" si="2"/>
        <v>104.35513604043398</v>
      </c>
    </row>
    <row r="9" spans="1:7" s="51" customFormat="1" ht="60" outlineLevel="3" x14ac:dyDescent="0.2">
      <c r="A9" s="49" t="s">
        <v>9</v>
      </c>
      <c r="B9" s="50" t="s">
        <v>10</v>
      </c>
      <c r="C9" s="40">
        <v>2863</v>
      </c>
      <c r="D9" s="40">
        <v>981.6</v>
      </c>
      <c r="E9" s="40">
        <f t="shared" ref="E9:E11" si="3">D9/C9*100</f>
        <v>34.285714285714285</v>
      </c>
      <c r="F9" s="40">
        <v>279.5</v>
      </c>
      <c r="G9" s="44">
        <f t="shared" si="2"/>
        <v>351.19856887298749</v>
      </c>
    </row>
    <row r="10" spans="1:7" s="51" customFormat="1" ht="24" outlineLevel="3" x14ac:dyDescent="0.2">
      <c r="A10" s="49" t="s">
        <v>11</v>
      </c>
      <c r="B10" s="52" t="s">
        <v>12</v>
      </c>
      <c r="C10" s="40">
        <v>2726</v>
      </c>
      <c r="D10" s="40">
        <v>91.4</v>
      </c>
      <c r="E10" s="40">
        <f t="shared" si="3"/>
        <v>3.3528980190755688</v>
      </c>
      <c r="F10" s="40">
        <v>290.2</v>
      </c>
      <c r="G10" s="44">
        <f t="shared" si="2"/>
        <v>31.495520330806343</v>
      </c>
    </row>
    <row r="11" spans="1:7" s="51" customFormat="1" ht="48" outlineLevel="3" x14ac:dyDescent="0.2">
      <c r="A11" s="49" t="s">
        <v>13</v>
      </c>
      <c r="B11" s="50" t="s">
        <v>14</v>
      </c>
      <c r="C11" s="40">
        <v>1294</v>
      </c>
      <c r="D11" s="40">
        <v>221.2</v>
      </c>
      <c r="E11" s="40">
        <f t="shared" si="3"/>
        <v>17.094281298299844</v>
      </c>
      <c r="F11" s="40">
        <v>144.1</v>
      </c>
      <c r="G11" s="44">
        <f t="shared" si="2"/>
        <v>153.50451075641917</v>
      </c>
    </row>
    <row r="12" spans="1:7" ht="12" outlineLevel="1" x14ac:dyDescent="0.2">
      <c r="A12" s="6" t="s">
        <v>15</v>
      </c>
      <c r="B12" s="7" t="s">
        <v>16</v>
      </c>
      <c r="C12" s="42">
        <f>C13+C14+C15+C16</f>
        <v>36054.699999999997</v>
      </c>
      <c r="D12" s="42">
        <f>D13+D14+D15+D16</f>
        <v>8544.2999999999993</v>
      </c>
      <c r="E12" s="42">
        <f t="shared" si="1"/>
        <v>23.698158631190942</v>
      </c>
      <c r="F12" s="42">
        <f>F13+F14+F15+F16</f>
        <v>7246.5999999999995</v>
      </c>
      <c r="G12" s="43">
        <f t="shared" si="2"/>
        <v>117.90770844257996</v>
      </c>
    </row>
    <row r="13" spans="1:7" ht="36" outlineLevel="3" x14ac:dyDescent="0.2">
      <c r="A13" s="8" t="s">
        <v>17</v>
      </c>
      <c r="B13" s="9" t="s">
        <v>18</v>
      </c>
      <c r="C13" s="40">
        <v>13700.8</v>
      </c>
      <c r="D13" s="40">
        <v>3520.1</v>
      </c>
      <c r="E13" s="40">
        <f>D13/C13*100</f>
        <v>25.692660282611236</v>
      </c>
      <c r="F13" s="40">
        <v>2695</v>
      </c>
      <c r="G13" s="44">
        <f t="shared" si="2"/>
        <v>130.61595547309832</v>
      </c>
    </row>
    <row r="14" spans="1:7" ht="48" outlineLevel="3" x14ac:dyDescent="0.2">
      <c r="A14" s="8" t="s">
        <v>19</v>
      </c>
      <c r="B14" s="13" t="s">
        <v>20</v>
      </c>
      <c r="C14" s="40">
        <v>140.6</v>
      </c>
      <c r="D14" s="40">
        <v>23.7</v>
      </c>
      <c r="E14" s="40">
        <f t="shared" ref="E14:E15" si="4">D14/C14*100</f>
        <v>16.856330014224753</v>
      </c>
      <c r="F14" s="40">
        <v>26.9</v>
      </c>
      <c r="G14" s="44">
        <f t="shared" si="2"/>
        <v>88.104089219330859</v>
      </c>
    </row>
    <row r="15" spans="1:7" ht="36" outlineLevel="3" x14ac:dyDescent="0.2">
      <c r="A15" s="8" t="s">
        <v>21</v>
      </c>
      <c r="B15" s="9" t="s">
        <v>22</v>
      </c>
      <c r="C15" s="40">
        <v>22213.3</v>
      </c>
      <c r="D15" s="40">
        <v>5734</v>
      </c>
      <c r="E15" s="40">
        <f t="shared" si="4"/>
        <v>25.813364065672367</v>
      </c>
      <c r="F15" s="40">
        <v>5019</v>
      </c>
      <c r="G15" s="44">
        <f t="shared" si="2"/>
        <v>114.24586571030086</v>
      </c>
    </row>
    <row r="16" spans="1:7" ht="36" outlineLevel="3" x14ac:dyDescent="0.2">
      <c r="A16" s="8" t="s">
        <v>23</v>
      </c>
      <c r="B16" s="9" t="s">
        <v>24</v>
      </c>
      <c r="C16" s="40">
        <v>0</v>
      </c>
      <c r="D16" s="40">
        <v>-733.5</v>
      </c>
      <c r="E16" s="40"/>
      <c r="F16" s="40">
        <v>-494.3</v>
      </c>
      <c r="G16" s="40"/>
    </row>
    <row r="17" spans="1:7" ht="12" outlineLevel="1" x14ac:dyDescent="0.2">
      <c r="A17" s="6" t="s">
        <v>25</v>
      </c>
      <c r="B17" s="7" t="s">
        <v>26</v>
      </c>
      <c r="C17" s="42">
        <f>C18+C19+C20</f>
        <v>68242.3</v>
      </c>
      <c r="D17" s="42">
        <f>D18+D19+D20</f>
        <v>19613</v>
      </c>
      <c r="E17" s="42">
        <f t="shared" si="1"/>
        <v>28.74023882547921</v>
      </c>
      <c r="F17" s="42">
        <f>F18+F19+F20</f>
        <v>18707.800000000003</v>
      </c>
      <c r="G17" s="43">
        <f t="shared" si="2"/>
        <v>104.83862346187149</v>
      </c>
    </row>
    <row r="18" spans="1:7" ht="12" outlineLevel="2" x14ac:dyDescent="0.2">
      <c r="A18" s="8" t="s">
        <v>27</v>
      </c>
      <c r="B18" s="9" t="s">
        <v>28</v>
      </c>
      <c r="C18" s="40">
        <v>51074.3</v>
      </c>
      <c r="D18" s="40">
        <v>9748.7999999999993</v>
      </c>
      <c r="E18" s="40">
        <f t="shared" si="1"/>
        <v>19.087486270002717</v>
      </c>
      <c r="F18" s="40">
        <v>11098</v>
      </c>
      <c r="G18" s="44">
        <f t="shared" si="2"/>
        <v>87.842854568390692</v>
      </c>
    </row>
    <row r="19" spans="1:7" ht="12" outlineLevel="2" x14ac:dyDescent="0.2">
      <c r="A19" s="8" t="s">
        <v>29</v>
      </c>
      <c r="B19" s="9" t="s">
        <v>30</v>
      </c>
      <c r="C19" s="40">
        <v>13668</v>
      </c>
      <c r="D19" s="40">
        <v>9345.7000000000007</v>
      </c>
      <c r="E19" s="40">
        <f t="shared" si="1"/>
        <v>68.376499853672826</v>
      </c>
      <c r="F19" s="40">
        <v>6747.4</v>
      </c>
      <c r="G19" s="44">
        <f t="shared" si="2"/>
        <v>138.50816610842699</v>
      </c>
    </row>
    <row r="20" spans="1:7" ht="12" outlineLevel="2" x14ac:dyDescent="0.2">
      <c r="A20" s="8" t="s">
        <v>31</v>
      </c>
      <c r="B20" s="9" t="s">
        <v>32</v>
      </c>
      <c r="C20" s="40">
        <v>3500</v>
      </c>
      <c r="D20" s="40">
        <v>518.5</v>
      </c>
      <c r="E20" s="40">
        <f t="shared" si="1"/>
        <v>14.814285714285713</v>
      </c>
      <c r="F20" s="40">
        <v>862.4</v>
      </c>
      <c r="G20" s="44">
        <f t="shared" si="2"/>
        <v>60.122912801484233</v>
      </c>
    </row>
    <row r="21" spans="1:7" ht="12" outlineLevel="1" x14ac:dyDescent="0.2">
      <c r="A21" s="6" t="s">
        <v>33</v>
      </c>
      <c r="B21" s="7" t="s">
        <v>34</v>
      </c>
      <c r="C21" s="42">
        <f>C22+C23</f>
        <v>102368</v>
      </c>
      <c r="D21" s="42">
        <f>D22+D23</f>
        <v>13592</v>
      </c>
      <c r="E21" s="42">
        <f t="shared" si="1"/>
        <v>13.277586745858081</v>
      </c>
      <c r="F21" s="42">
        <f>F22+F23</f>
        <v>14276.6</v>
      </c>
      <c r="G21" s="43">
        <f t="shared" si="2"/>
        <v>95.204740624518436</v>
      </c>
    </row>
    <row r="22" spans="1:7" ht="12" outlineLevel="2" x14ac:dyDescent="0.2">
      <c r="A22" s="8" t="s">
        <v>35</v>
      </c>
      <c r="B22" s="9" t="s">
        <v>36</v>
      </c>
      <c r="C22" s="40">
        <v>19850</v>
      </c>
      <c r="D22" s="40">
        <v>851.6</v>
      </c>
      <c r="E22" s="40">
        <f t="shared" si="1"/>
        <v>4.2901763224181364</v>
      </c>
      <c r="F22" s="40">
        <v>946.9</v>
      </c>
      <c r="G22" s="44">
        <f t="shared" si="2"/>
        <v>89.935579258633439</v>
      </c>
    </row>
    <row r="23" spans="1:7" ht="12" outlineLevel="2" x14ac:dyDescent="0.2">
      <c r="A23" s="8" t="s">
        <v>37</v>
      </c>
      <c r="B23" s="9" t="s">
        <v>38</v>
      </c>
      <c r="C23" s="40">
        <v>82518</v>
      </c>
      <c r="D23" s="40">
        <v>12740.4</v>
      </c>
      <c r="E23" s="40">
        <f t="shared" si="1"/>
        <v>15.439540463898785</v>
      </c>
      <c r="F23" s="40">
        <v>13329.7</v>
      </c>
      <c r="G23" s="44">
        <f t="shared" si="2"/>
        <v>95.579045289841474</v>
      </c>
    </row>
    <row r="24" spans="1:7" ht="12" outlineLevel="1" x14ac:dyDescent="0.2">
      <c r="A24" s="6" t="s">
        <v>39</v>
      </c>
      <c r="B24" s="7" t="s">
        <v>40</v>
      </c>
      <c r="C24" s="42">
        <f>C25+C26</f>
        <v>7900</v>
      </c>
      <c r="D24" s="42">
        <f>D25+D26</f>
        <v>1951.1</v>
      </c>
      <c r="E24" s="42">
        <f t="shared" si="1"/>
        <v>24.697468354430381</v>
      </c>
      <c r="F24" s="42">
        <f>F25+F26</f>
        <v>1608.9</v>
      </c>
      <c r="G24" s="43">
        <f t="shared" si="2"/>
        <v>121.2691901299024</v>
      </c>
    </row>
    <row r="25" spans="1:7" ht="24" outlineLevel="2" x14ac:dyDescent="0.2">
      <c r="A25" s="8" t="s">
        <v>41</v>
      </c>
      <c r="B25" s="9" t="s">
        <v>42</v>
      </c>
      <c r="C25" s="40">
        <v>7800</v>
      </c>
      <c r="D25" s="40">
        <v>1951.1</v>
      </c>
      <c r="E25" s="40">
        <f t="shared" si="1"/>
        <v>25.014102564102565</v>
      </c>
      <c r="F25" s="40">
        <v>1578.9</v>
      </c>
      <c r="G25" s="44">
        <f t="shared" si="2"/>
        <v>123.57337386788269</v>
      </c>
    </row>
    <row r="26" spans="1:7" ht="24" outlineLevel="2" x14ac:dyDescent="0.2">
      <c r="A26" s="8" t="s">
        <v>43</v>
      </c>
      <c r="B26" s="9" t="s">
        <v>44</v>
      </c>
      <c r="C26" s="40">
        <v>100</v>
      </c>
      <c r="D26" s="40">
        <v>0</v>
      </c>
      <c r="E26" s="40">
        <f t="shared" si="1"/>
        <v>0</v>
      </c>
      <c r="F26" s="40">
        <v>30</v>
      </c>
      <c r="G26" s="44">
        <f t="shared" si="2"/>
        <v>0</v>
      </c>
    </row>
    <row r="27" spans="1:7" ht="24" outlineLevel="1" x14ac:dyDescent="0.2">
      <c r="A27" s="6" t="s">
        <v>45</v>
      </c>
      <c r="B27" s="7" t="s">
        <v>46</v>
      </c>
      <c r="C27" s="42">
        <v>0</v>
      </c>
      <c r="D27" s="42">
        <v>0</v>
      </c>
      <c r="E27" s="40"/>
      <c r="F27" s="42">
        <v>0</v>
      </c>
      <c r="G27" s="43"/>
    </row>
    <row r="28" spans="1:7" ht="24" outlineLevel="1" x14ac:dyDescent="0.2">
      <c r="A28" s="6" t="s">
        <v>47</v>
      </c>
      <c r="B28" s="7" t="s">
        <v>48</v>
      </c>
      <c r="C28" s="42">
        <f>C29+C30+C31+C32+C33+C34+C35+C36+C37</f>
        <v>97820</v>
      </c>
      <c r="D28" s="42">
        <f t="shared" ref="D28:F28" si="5">D29+D30+D31+D32+D33+D34+D35+D36+D37</f>
        <v>16213.6</v>
      </c>
      <c r="E28" s="42">
        <f t="shared" si="1"/>
        <v>16.57493355142098</v>
      </c>
      <c r="F28" s="42">
        <f t="shared" si="5"/>
        <v>18224.400000000001</v>
      </c>
      <c r="G28" s="43">
        <f t="shared" si="2"/>
        <v>88.966440596123874</v>
      </c>
    </row>
    <row r="29" spans="1:7" ht="48" outlineLevel="7" x14ac:dyDescent="0.2">
      <c r="A29" s="14" t="s">
        <v>49</v>
      </c>
      <c r="B29" s="13" t="s">
        <v>50</v>
      </c>
      <c r="C29" s="40">
        <v>85700</v>
      </c>
      <c r="D29" s="40">
        <v>13461.4</v>
      </c>
      <c r="E29" s="40">
        <f t="shared" si="1"/>
        <v>15.707584597432906</v>
      </c>
      <c r="F29" s="40">
        <v>15819.6</v>
      </c>
      <c r="G29" s="44">
        <f t="shared" si="2"/>
        <v>85.093175554375577</v>
      </c>
    </row>
    <row r="30" spans="1:7" ht="36" outlineLevel="7" x14ac:dyDescent="0.2">
      <c r="A30" s="14" t="s">
        <v>51</v>
      </c>
      <c r="B30" s="9" t="s">
        <v>52</v>
      </c>
      <c r="C30" s="40">
        <v>620</v>
      </c>
      <c r="D30" s="40">
        <v>506.9</v>
      </c>
      <c r="E30" s="40">
        <f t="shared" si="1"/>
        <v>81.758064516129025</v>
      </c>
      <c r="F30" s="40">
        <v>70</v>
      </c>
      <c r="G30" s="44">
        <f t="shared" si="2"/>
        <v>724.14285714285711</v>
      </c>
    </row>
    <row r="31" spans="1:7" ht="36" outlineLevel="7" x14ac:dyDescent="0.2">
      <c r="A31" s="14" t="s">
        <v>53</v>
      </c>
      <c r="B31" s="9" t="s">
        <v>54</v>
      </c>
      <c r="C31" s="40">
        <v>1000</v>
      </c>
      <c r="D31" s="40">
        <v>182</v>
      </c>
      <c r="E31" s="40">
        <f t="shared" si="1"/>
        <v>18.2</v>
      </c>
      <c r="F31" s="40">
        <v>278.60000000000002</v>
      </c>
      <c r="G31" s="44">
        <f t="shared" si="2"/>
        <v>65.326633165829136</v>
      </c>
    </row>
    <row r="32" spans="1:7" ht="24" outlineLevel="7" x14ac:dyDescent="0.2">
      <c r="A32" s="14" t="s">
        <v>55</v>
      </c>
      <c r="B32" s="9" t="s">
        <v>56</v>
      </c>
      <c r="C32" s="40">
        <v>6000</v>
      </c>
      <c r="D32" s="40">
        <v>1478.7</v>
      </c>
      <c r="E32" s="40">
        <f t="shared" si="1"/>
        <v>24.645</v>
      </c>
      <c r="F32" s="40">
        <v>1208.5</v>
      </c>
      <c r="G32" s="44">
        <f t="shared" si="2"/>
        <v>122.35829540753001</v>
      </c>
    </row>
    <row r="33" spans="1:7" ht="36" outlineLevel="7" x14ac:dyDescent="0.2">
      <c r="A33" s="14" t="s">
        <v>57</v>
      </c>
      <c r="B33" s="9" t="s">
        <v>58</v>
      </c>
      <c r="C33" s="40">
        <v>2000</v>
      </c>
      <c r="D33" s="40">
        <v>0</v>
      </c>
      <c r="E33" s="40">
        <f t="shared" si="1"/>
        <v>0</v>
      </c>
      <c r="F33" s="40">
        <v>0</v>
      </c>
      <c r="G33" s="44"/>
    </row>
    <row r="34" spans="1:7" s="21" customFormat="1" ht="48" outlineLevel="7" x14ac:dyDescent="0.2">
      <c r="A34" s="33" t="s">
        <v>59</v>
      </c>
      <c r="B34" s="34" t="s">
        <v>230</v>
      </c>
      <c r="C34" s="40">
        <v>500</v>
      </c>
      <c r="D34" s="40">
        <v>69.5</v>
      </c>
      <c r="E34" s="40">
        <f t="shared" si="1"/>
        <v>13.900000000000002</v>
      </c>
      <c r="F34" s="40">
        <v>101.2</v>
      </c>
      <c r="G34" s="44">
        <f t="shared" si="2"/>
        <v>68.675889328063249</v>
      </c>
    </row>
    <row r="35" spans="1:7" s="21" customFormat="1" ht="48" outlineLevel="7" x14ac:dyDescent="0.2">
      <c r="A35" s="33" t="s">
        <v>213</v>
      </c>
      <c r="B35" s="34" t="s">
        <v>214</v>
      </c>
      <c r="C35" s="40">
        <v>2000</v>
      </c>
      <c r="D35" s="40">
        <v>407.7</v>
      </c>
      <c r="E35" s="40">
        <f t="shared" si="1"/>
        <v>20.385000000000002</v>
      </c>
      <c r="F35" s="40">
        <v>570.70000000000005</v>
      </c>
      <c r="G35" s="44">
        <f t="shared" si="2"/>
        <v>71.438584194848417</v>
      </c>
    </row>
    <row r="36" spans="1:7" s="21" customFormat="1" ht="57.75" customHeight="1" outlineLevel="7" x14ac:dyDescent="0.2">
      <c r="A36" s="33" t="s">
        <v>232</v>
      </c>
      <c r="B36" s="34" t="s">
        <v>307</v>
      </c>
      <c r="C36" s="40">
        <v>0</v>
      </c>
      <c r="D36" s="40">
        <v>107.4</v>
      </c>
      <c r="E36" s="40"/>
      <c r="F36" s="40">
        <v>159.6</v>
      </c>
      <c r="G36" s="44">
        <f t="shared" si="2"/>
        <v>67.293233082706777</v>
      </c>
    </row>
    <row r="37" spans="1:7" s="21" customFormat="1" ht="48" outlineLevel="7" x14ac:dyDescent="0.2">
      <c r="A37" s="33" t="s">
        <v>258</v>
      </c>
      <c r="B37" s="34" t="s">
        <v>308</v>
      </c>
      <c r="C37" s="40">
        <v>0</v>
      </c>
      <c r="D37" s="40">
        <v>0</v>
      </c>
      <c r="E37" s="40"/>
      <c r="F37" s="40">
        <v>16.2</v>
      </c>
      <c r="G37" s="44">
        <f t="shared" si="2"/>
        <v>0</v>
      </c>
    </row>
    <row r="38" spans="1:7" ht="12" outlineLevel="1" x14ac:dyDescent="0.2">
      <c r="A38" s="6" t="s">
        <v>60</v>
      </c>
      <c r="B38" s="7" t="s">
        <v>61</v>
      </c>
      <c r="C38" s="42">
        <f>C39+C40+C41+C42+C43</f>
        <v>2370</v>
      </c>
      <c r="D38" s="42">
        <f>D39+D40+D41+D42+D43</f>
        <v>512.4</v>
      </c>
      <c r="E38" s="42">
        <f t="shared" si="1"/>
        <v>21.62025316455696</v>
      </c>
      <c r="F38" s="42">
        <f>F39+F40+F41+F42</f>
        <v>712.4</v>
      </c>
      <c r="G38" s="43">
        <f t="shared" si="2"/>
        <v>71.925884334643456</v>
      </c>
    </row>
    <row r="39" spans="1:7" ht="12" outlineLevel="3" x14ac:dyDescent="0.2">
      <c r="A39" s="8" t="s">
        <v>62</v>
      </c>
      <c r="B39" s="9" t="s">
        <v>63</v>
      </c>
      <c r="C39" s="40">
        <v>604.29999999999995</v>
      </c>
      <c r="D39" s="40">
        <v>44.6</v>
      </c>
      <c r="E39" s="40">
        <f t="shared" si="1"/>
        <v>7.38044017871918</v>
      </c>
      <c r="F39" s="40">
        <v>28.6</v>
      </c>
      <c r="G39" s="44">
        <f t="shared" si="2"/>
        <v>155.94405594405595</v>
      </c>
    </row>
    <row r="40" spans="1:7" ht="12" outlineLevel="3" x14ac:dyDescent="0.2">
      <c r="A40" s="8" t="s">
        <v>64</v>
      </c>
      <c r="B40" s="9" t="s">
        <v>65</v>
      </c>
      <c r="C40" s="40">
        <v>11.2</v>
      </c>
      <c r="D40" s="40">
        <v>2.4</v>
      </c>
      <c r="E40" s="40">
        <f t="shared" si="1"/>
        <v>21.428571428571431</v>
      </c>
      <c r="F40" s="40">
        <v>3.1</v>
      </c>
      <c r="G40" s="44">
        <f t="shared" si="2"/>
        <v>77.41935483870968</v>
      </c>
    </row>
    <row r="41" spans="1:7" ht="12" outlineLevel="3" x14ac:dyDescent="0.2">
      <c r="A41" s="8" t="s">
        <v>66</v>
      </c>
      <c r="B41" s="9" t="s">
        <v>67</v>
      </c>
      <c r="C41" s="40">
        <v>637.5</v>
      </c>
      <c r="D41" s="40">
        <v>79.7</v>
      </c>
      <c r="E41" s="40">
        <f t="shared" si="1"/>
        <v>12.501960784313725</v>
      </c>
      <c r="F41" s="40">
        <v>88.2</v>
      </c>
      <c r="G41" s="44">
        <f t="shared" si="2"/>
        <v>90.362811791383223</v>
      </c>
    </row>
    <row r="42" spans="1:7" ht="12" outlineLevel="3" x14ac:dyDescent="0.2">
      <c r="A42" s="8" t="s">
        <v>68</v>
      </c>
      <c r="B42" s="9" t="s">
        <v>69</v>
      </c>
      <c r="C42" s="40">
        <v>1117</v>
      </c>
      <c r="D42" s="40">
        <v>346.9</v>
      </c>
      <c r="E42" s="40">
        <f t="shared" si="1"/>
        <v>31.056401074306173</v>
      </c>
      <c r="F42" s="40">
        <v>592.5</v>
      </c>
      <c r="G42" s="44">
        <f t="shared" si="2"/>
        <v>58.548523206751049</v>
      </c>
    </row>
    <row r="43" spans="1:7" ht="12" outlineLevel="3" x14ac:dyDescent="0.2">
      <c r="A43" s="8" t="s">
        <v>334</v>
      </c>
      <c r="B43" s="9" t="s">
        <v>335</v>
      </c>
      <c r="C43" s="40">
        <v>0</v>
      </c>
      <c r="D43" s="40">
        <v>38.799999999999997</v>
      </c>
      <c r="E43" s="40"/>
      <c r="F43" s="40">
        <v>0</v>
      </c>
      <c r="G43" s="44"/>
    </row>
    <row r="44" spans="1:7" ht="12" outlineLevel="1" x14ac:dyDescent="0.2">
      <c r="A44" s="6" t="s">
        <v>70</v>
      </c>
      <c r="B44" s="7" t="s">
        <v>311</v>
      </c>
      <c r="C44" s="42">
        <v>10087</v>
      </c>
      <c r="D44" s="42">
        <v>2730</v>
      </c>
      <c r="E44" s="42">
        <f t="shared" si="1"/>
        <v>27.064538514920194</v>
      </c>
      <c r="F44" s="42">
        <v>2253.8000000000002</v>
      </c>
      <c r="G44" s="43">
        <f t="shared" si="2"/>
        <v>121.12876031591088</v>
      </c>
    </row>
    <row r="45" spans="1:7" ht="12" outlineLevel="1" x14ac:dyDescent="0.2">
      <c r="A45" s="6" t="s">
        <v>71</v>
      </c>
      <c r="B45" s="7" t="s">
        <v>72</v>
      </c>
      <c r="C45" s="42">
        <f>C46+C47+C48+C49+C50</f>
        <v>8000</v>
      </c>
      <c r="D45" s="42">
        <f>D46+D47+D48+D49+D50</f>
        <v>5250.7999999999993</v>
      </c>
      <c r="E45" s="42">
        <f t="shared" si="1"/>
        <v>65.634999999999991</v>
      </c>
      <c r="F45" s="42">
        <f>F46+F47+F48+F49+F50</f>
        <v>1799.9999999999998</v>
      </c>
      <c r="G45" s="43">
        <f t="shared" si="2"/>
        <v>291.71111111111111</v>
      </c>
    </row>
    <row r="46" spans="1:7" ht="48" outlineLevel="7" x14ac:dyDescent="0.2">
      <c r="A46" s="15" t="s">
        <v>337</v>
      </c>
      <c r="B46" s="16" t="s">
        <v>73</v>
      </c>
      <c r="C46" s="40">
        <v>3500</v>
      </c>
      <c r="D46" s="40">
        <v>2157.6999999999998</v>
      </c>
      <c r="E46" s="40">
        <f t="shared" si="1"/>
        <v>61.648571428571422</v>
      </c>
      <c r="F46" s="40">
        <v>657.9</v>
      </c>
      <c r="G46" s="44">
        <f t="shared" si="2"/>
        <v>327.96777625778992</v>
      </c>
    </row>
    <row r="47" spans="1:7" ht="48" outlineLevel="7" x14ac:dyDescent="0.2">
      <c r="A47" s="15" t="s">
        <v>339</v>
      </c>
      <c r="B47" s="16" t="s">
        <v>248</v>
      </c>
      <c r="C47" s="40">
        <v>0</v>
      </c>
      <c r="D47" s="40">
        <v>0</v>
      </c>
      <c r="E47" s="40"/>
      <c r="F47" s="40">
        <v>20.8</v>
      </c>
      <c r="G47" s="44">
        <f t="shared" si="2"/>
        <v>0</v>
      </c>
    </row>
    <row r="48" spans="1:7" ht="24" outlineLevel="7" x14ac:dyDescent="0.2">
      <c r="A48" s="15" t="s">
        <v>338</v>
      </c>
      <c r="B48" s="17" t="s">
        <v>74</v>
      </c>
      <c r="C48" s="40">
        <v>4000</v>
      </c>
      <c r="D48" s="40">
        <v>3093.1</v>
      </c>
      <c r="E48" s="40">
        <f t="shared" si="1"/>
        <v>77.327499999999986</v>
      </c>
      <c r="F48" s="40">
        <v>1116</v>
      </c>
      <c r="G48" s="44">
        <f t="shared" si="2"/>
        <v>277.15949820788529</v>
      </c>
    </row>
    <row r="49" spans="1:7" ht="24" customHeight="1" outlineLevel="7" x14ac:dyDescent="0.2">
      <c r="A49" s="18" t="s">
        <v>272</v>
      </c>
      <c r="B49" s="9" t="s">
        <v>268</v>
      </c>
      <c r="C49" s="40">
        <v>0</v>
      </c>
      <c r="D49" s="40">
        <v>0</v>
      </c>
      <c r="E49" s="40"/>
      <c r="F49" s="40">
        <v>0</v>
      </c>
      <c r="G49" s="44"/>
    </row>
    <row r="50" spans="1:7" ht="56.25" customHeight="1" outlineLevel="7" x14ac:dyDescent="0.2">
      <c r="A50" s="10" t="s">
        <v>273</v>
      </c>
      <c r="B50" s="9" t="s">
        <v>312</v>
      </c>
      <c r="C50" s="40">
        <v>500</v>
      </c>
      <c r="D50" s="40">
        <v>0</v>
      </c>
      <c r="E50" s="40">
        <f t="shared" si="1"/>
        <v>0</v>
      </c>
      <c r="F50" s="40">
        <v>5.3</v>
      </c>
      <c r="G50" s="44">
        <f t="shared" si="2"/>
        <v>0</v>
      </c>
    </row>
    <row r="51" spans="1:7" ht="12" outlineLevel="1" x14ac:dyDescent="0.2">
      <c r="A51" s="6" t="s">
        <v>75</v>
      </c>
      <c r="B51" s="7" t="s">
        <v>76</v>
      </c>
      <c r="C51" s="42">
        <f>C52+C53+C56+C57+C58+C59+C60+C62+C63+C64+C65+C66+C61+C54+C55</f>
        <v>6200</v>
      </c>
      <c r="D51" s="42">
        <f>D52+D53+D56+D57+D58+D59+D60+D62+D63+D64+D65+D66+D61+D54+D55</f>
        <v>1253.8000000000002</v>
      </c>
      <c r="E51" s="42">
        <f t="shared" si="1"/>
        <v>20.222580645161294</v>
      </c>
      <c r="F51" s="42">
        <f>F52+F53+F56+F57+F58+F59+F60+F62+F63+F64+F65+F66+F61+F54</f>
        <v>629.20000000000005</v>
      </c>
      <c r="G51" s="43">
        <f t="shared" si="2"/>
        <v>199.26891290527655</v>
      </c>
    </row>
    <row r="52" spans="1:7" ht="12" outlineLevel="2" x14ac:dyDescent="0.2">
      <c r="A52" s="8" t="s">
        <v>77</v>
      </c>
      <c r="B52" s="9" t="s">
        <v>78</v>
      </c>
      <c r="C52" s="40">
        <v>141</v>
      </c>
      <c r="D52" s="40">
        <v>28.8</v>
      </c>
      <c r="E52" s="40">
        <f>D52/C52*100</f>
        <v>20.425531914893618</v>
      </c>
      <c r="F52" s="40">
        <v>12.9</v>
      </c>
      <c r="G52" s="44">
        <f t="shared" si="2"/>
        <v>223.25581395348837</v>
      </c>
    </row>
    <row r="53" spans="1:7" ht="36" outlineLevel="2" x14ac:dyDescent="0.2">
      <c r="A53" s="8" t="s">
        <v>79</v>
      </c>
      <c r="B53" s="9" t="s">
        <v>80</v>
      </c>
      <c r="C53" s="40">
        <v>10</v>
      </c>
      <c r="D53" s="40">
        <v>0</v>
      </c>
      <c r="E53" s="40">
        <f t="shared" ref="E53:E66" si="6">D53/C53*100</f>
        <v>0</v>
      </c>
      <c r="F53" s="40">
        <v>0</v>
      </c>
      <c r="G53" s="44"/>
    </row>
    <row r="54" spans="1:7" ht="36" outlineLevel="2" x14ac:dyDescent="0.2">
      <c r="A54" s="8" t="s">
        <v>81</v>
      </c>
      <c r="B54" s="9" t="s">
        <v>309</v>
      </c>
      <c r="C54" s="40">
        <v>0</v>
      </c>
      <c r="D54" s="40">
        <v>50</v>
      </c>
      <c r="E54" s="40"/>
      <c r="F54" s="40">
        <v>0</v>
      </c>
      <c r="G54" s="44"/>
    </row>
    <row r="55" spans="1:7" ht="24" outlineLevel="2" x14ac:dyDescent="0.2">
      <c r="A55" s="8" t="s">
        <v>336</v>
      </c>
      <c r="B55" s="9" t="s">
        <v>340</v>
      </c>
      <c r="C55" s="40">
        <v>0</v>
      </c>
      <c r="D55" s="40">
        <v>17</v>
      </c>
      <c r="E55" s="40"/>
      <c r="F55" s="40">
        <v>0</v>
      </c>
      <c r="G55" s="44"/>
    </row>
    <row r="56" spans="1:7" ht="12" outlineLevel="2" x14ac:dyDescent="0.2">
      <c r="A56" s="8" t="s">
        <v>82</v>
      </c>
      <c r="B56" s="9" t="s">
        <v>83</v>
      </c>
      <c r="C56" s="40">
        <v>30.9</v>
      </c>
      <c r="D56" s="40">
        <v>0</v>
      </c>
      <c r="E56" s="40">
        <f t="shared" si="6"/>
        <v>0</v>
      </c>
      <c r="F56" s="40">
        <v>19.7</v>
      </c>
      <c r="G56" s="44">
        <f t="shared" si="2"/>
        <v>0</v>
      </c>
    </row>
    <row r="57" spans="1:7" ht="60" outlineLevel="2" x14ac:dyDescent="0.2">
      <c r="A57" s="8" t="s">
        <v>84</v>
      </c>
      <c r="B57" s="13" t="s">
        <v>313</v>
      </c>
      <c r="C57" s="40">
        <v>542.5</v>
      </c>
      <c r="D57" s="40">
        <v>25</v>
      </c>
      <c r="E57" s="40">
        <f t="shared" si="6"/>
        <v>4.6082949308755765</v>
      </c>
      <c r="F57" s="40">
        <v>129</v>
      </c>
      <c r="G57" s="44">
        <f t="shared" si="2"/>
        <v>19.379844961240313</v>
      </c>
    </row>
    <row r="58" spans="1:7" ht="36" outlineLevel="2" x14ac:dyDescent="0.2">
      <c r="A58" s="8" t="s">
        <v>85</v>
      </c>
      <c r="B58" s="9" t="s">
        <v>86</v>
      </c>
      <c r="C58" s="40">
        <v>774.1</v>
      </c>
      <c r="D58" s="40">
        <v>85</v>
      </c>
      <c r="E58" s="40">
        <f t="shared" si="6"/>
        <v>10.980493476295052</v>
      </c>
      <c r="F58" s="40">
        <v>132</v>
      </c>
      <c r="G58" s="44">
        <f t="shared" si="2"/>
        <v>64.393939393939391</v>
      </c>
    </row>
    <row r="59" spans="1:7" ht="12" outlineLevel="2" x14ac:dyDescent="0.2">
      <c r="A59" s="8" t="s">
        <v>87</v>
      </c>
      <c r="B59" s="9" t="s">
        <v>314</v>
      </c>
      <c r="C59" s="40">
        <v>123.5</v>
      </c>
      <c r="D59" s="40">
        <v>0</v>
      </c>
      <c r="E59" s="40">
        <f t="shared" si="6"/>
        <v>0</v>
      </c>
      <c r="F59" s="40">
        <v>16</v>
      </c>
      <c r="G59" s="44">
        <f t="shared" si="2"/>
        <v>0</v>
      </c>
    </row>
    <row r="60" spans="1:7" ht="36" outlineLevel="2" x14ac:dyDescent="0.2">
      <c r="A60" s="8" t="s">
        <v>315</v>
      </c>
      <c r="B60" s="9" t="s">
        <v>316</v>
      </c>
      <c r="C60" s="40">
        <v>9.3000000000000007</v>
      </c>
      <c r="D60" s="40">
        <v>35</v>
      </c>
      <c r="E60" s="40">
        <f t="shared" si="6"/>
        <v>376.34408602150535</v>
      </c>
      <c r="F60" s="40">
        <v>0</v>
      </c>
      <c r="G60" s="44"/>
    </row>
    <row r="61" spans="1:7" ht="12" outlineLevel="2" x14ac:dyDescent="0.2">
      <c r="A61" s="8" t="s">
        <v>242</v>
      </c>
      <c r="B61" s="9" t="s">
        <v>243</v>
      </c>
      <c r="C61" s="40">
        <v>3.8</v>
      </c>
      <c r="D61" s="40">
        <v>0</v>
      </c>
      <c r="E61" s="40">
        <f t="shared" si="6"/>
        <v>0</v>
      </c>
      <c r="F61" s="40">
        <v>1.2</v>
      </c>
      <c r="G61" s="44">
        <f t="shared" si="2"/>
        <v>0</v>
      </c>
    </row>
    <row r="62" spans="1:7" ht="24" customHeight="1" outlineLevel="2" x14ac:dyDescent="0.2">
      <c r="A62" s="8" t="s">
        <v>88</v>
      </c>
      <c r="B62" s="9" t="s">
        <v>89</v>
      </c>
      <c r="C62" s="40">
        <v>0</v>
      </c>
      <c r="D62" s="40">
        <v>0</v>
      </c>
      <c r="E62" s="40"/>
      <c r="F62" s="40">
        <v>0</v>
      </c>
      <c r="G62" s="44"/>
    </row>
    <row r="63" spans="1:7" ht="36" outlineLevel="2" x14ac:dyDescent="0.2">
      <c r="A63" s="8" t="s">
        <v>90</v>
      </c>
      <c r="B63" s="9" t="s">
        <v>91</v>
      </c>
      <c r="C63" s="40">
        <v>203.8</v>
      </c>
      <c r="D63" s="40">
        <v>38.5</v>
      </c>
      <c r="E63" s="40">
        <f t="shared" si="6"/>
        <v>18.891069676153091</v>
      </c>
      <c r="F63" s="40">
        <v>11.6</v>
      </c>
      <c r="G63" s="44">
        <f t="shared" si="2"/>
        <v>331.89655172413796</v>
      </c>
    </row>
    <row r="64" spans="1:7" ht="24" outlineLevel="2" x14ac:dyDescent="0.2">
      <c r="A64" s="8" t="s">
        <v>92</v>
      </c>
      <c r="B64" s="9" t="s">
        <v>93</v>
      </c>
      <c r="C64" s="40">
        <v>0</v>
      </c>
      <c r="D64" s="40">
        <v>-30</v>
      </c>
      <c r="E64" s="40"/>
      <c r="F64" s="40">
        <v>-177</v>
      </c>
      <c r="G64" s="44"/>
    </row>
    <row r="65" spans="1:7" ht="24" outlineLevel="2" x14ac:dyDescent="0.2">
      <c r="A65" s="8" t="s">
        <v>94</v>
      </c>
      <c r="B65" s="9" t="s">
        <v>95</v>
      </c>
      <c r="C65" s="40">
        <v>1160.0999999999999</v>
      </c>
      <c r="D65" s="40">
        <v>144.9</v>
      </c>
      <c r="E65" s="40">
        <f t="shared" si="6"/>
        <v>12.49030256012413</v>
      </c>
      <c r="F65" s="40">
        <v>186</v>
      </c>
      <c r="G65" s="44">
        <f t="shared" si="2"/>
        <v>77.903225806451616</v>
      </c>
    </row>
    <row r="66" spans="1:7" ht="12" outlineLevel="2" x14ac:dyDescent="0.2">
      <c r="A66" s="8" t="s">
        <v>96</v>
      </c>
      <c r="B66" s="9" t="s">
        <v>97</v>
      </c>
      <c r="C66" s="40">
        <v>3201</v>
      </c>
      <c r="D66" s="40">
        <v>859.6</v>
      </c>
      <c r="E66" s="40">
        <f t="shared" si="6"/>
        <v>26.854108091221494</v>
      </c>
      <c r="F66" s="40">
        <v>297.8</v>
      </c>
      <c r="G66" s="44">
        <f t="shared" si="2"/>
        <v>288.65010073875084</v>
      </c>
    </row>
    <row r="67" spans="1:7" ht="12" outlineLevel="1" x14ac:dyDescent="0.2">
      <c r="A67" s="6" t="s">
        <v>98</v>
      </c>
      <c r="B67" s="7" t="s">
        <v>99</v>
      </c>
      <c r="C67" s="42">
        <f>C68+C69</f>
        <v>0</v>
      </c>
      <c r="D67" s="42">
        <f>D68+D69</f>
        <v>0</v>
      </c>
      <c r="E67" s="42"/>
      <c r="F67" s="42">
        <f>F68+F69</f>
        <v>98.8</v>
      </c>
      <c r="G67" s="43">
        <f t="shared" si="2"/>
        <v>0</v>
      </c>
    </row>
    <row r="68" spans="1:7" ht="12" outlineLevel="7" x14ac:dyDescent="0.2">
      <c r="A68" s="14" t="s">
        <v>100</v>
      </c>
      <c r="B68" s="9" t="s">
        <v>101</v>
      </c>
      <c r="C68" s="40">
        <v>0</v>
      </c>
      <c r="D68" s="40">
        <v>0</v>
      </c>
      <c r="E68" s="42"/>
      <c r="F68" s="40">
        <v>0.8</v>
      </c>
      <c r="G68" s="44">
        <f>D68/F68*100</f>
        <v>0</v>
      </c>
    </row>
    <row r="69" spans="1:7" ht="12" outlineLevel="7" x14ac:dyDescent="0.2">
      <c r="A69" s="14" t="s">
        <v>207</v>
      </c>
      <c r="B69" s="9" t="s">
        <v>99</v>
      </c>
      <c r="C69" s="40">
        <v>0</v>
      </c>
      <c r="D69" s="40">
        <v>0</v>
      </c>
      <c r="E69" s="42"/>
      <c r="F69" s="40">
        <v>98</v>
      </c>
      <c r="G69" s="44">
        <f t="shared" si="2"/>
        <v>0</v>
      </c>
    </row>
    <row r="70" spans="1:7" ht="12" x14ac:dyDescent="0.2">
      <c r="A70" s="6" t="s">
        <v>102</v>
      </c>
      <c r="B70" s="7" t="s">
        <v>103</v>
      </c>
      <c r="C70" s="42">
        <f>C71+C121+C122+C123</f>
        <v>604859.39999999991</v>
      </c>
      <c r="D70" s="42">
        <f>D71+D121+D122+D123</f>
        <v>180948.8</v>
      </c>
      <c r="E70" s="42">
        <f>D70/C70*100</f>
        <v>29.915844905444146</v>
      </c>
      <c r="F70" s="42">
        <f>F71+F121+F122+F123</f>
        <v>178922.9</v>
      </c>
      <c r="G70" s="43">
        <f>D70/F70*100</f>
        <v>101.13227541024654</v>
      </c>
    </row>
    <row r="71" spans="1:7" ht="24" outlineLevel="1" x14ac:dyDescent="0.2">
      <c r="A71" s="6" t="s">
        <v>104</v>
      </c>
      <c r="B71" s="7" t="s">
        <v>105</v>
      </c>
      <c r="C71" s="42">
        <f>C72+C74+C95+C117</f>
        <v>604859.39999999991</v>
      </c>
      <c r="D71" s="42">
        <f>D72+D74+D95+D117</f>
        <v>181172.59999999998</v>
      </c>
      <c r="E71" s="42">
        <f t="shared" ref="E71:E124" si="7">D71/C71*100</f>
        <v>29.952845239736707</v>
      </c>
      <c r="F71" s="42">
        <f>F72+F74+F95+F117</f>
        <v>180855.99999999997</v>
      </c>
      <c r="G71" s="42">
        <f t="shared" ref="G71:G123" si="8">D71/F71*100</f>
        <v>100.17505639846065</v>
      </c>
    </row>
    <row r="72" spans="1:7" ht="12" customHeight="1" outlineLevel="1" x14ac:dyDescent="0.2">
      <c r="A72" s="6" t="s">
        <v>269</v>
      </c>
      <c r="B72" s="7" t="s">
        <v>209</v>
      </c>
      <c r="C72" s="42">
        <f>C73</f>
        <v>0</v>
      </c>
      <c r="D72" s="42">
        <f>D73</f>
        <v>0</v>
      </c>
      <c r="E72" s="42"/>
      <c r="F72" s="42">
        <f>F73</f>
        <v>0</v>
      </c>
      <c r="G72" s="42"/>
    </row>
    <row r="73" spans="1:7" ht="36" customHeight="1" outlineLevel="1" x14ac:dyDescent="0.2">
      <c r="A73" s="19" t="s">
        <v>257</v>
      </c>
      <c r="B73" s="9" t="s">
        <v>256</v>
      </c>
      <c r="C73" s="40">
        <v>0</v>
      </c>
      <c r="D73" s="40">
        <v>0</v>
      </c>
      <c r="E73" s="40"/>
      <c r="F73" s="40">
        <v>0</v>
      </c>
      <c r="G73" s="40"/>
    </row>
    <row r="74" spans="1:7" ht="24" outlineLevel="2" x14ac:dyDescent="0.2">
      <c r="A74" s="45" t="s">
        <v>271</v>
      </c>
      <c r="B74" s="7" t="s">
        <v>317</v>
      </c>
      <c r="C74" s="74">
        <f>C75+C76+C77+C78+C79+C80+C81+C82+C83+C84+C85+C86+C87+C88+C89+C90+C91+C92+C93+C94</f>
        <v>19938.2</v>
      </c>
      <c r="D74" s="74">
        <f>D75+D76+D77+D78+D79+D80+D81+D82+D83+D84+D85+D86+D87+D88+D89+D90+D91+D92+D93+D94</f>
        <v>0</v>
      </c>
      <c r="E74" s="42">
        <f t="shared" si="7"/>
        <v>0</v>
      </c>
      <c r="F74" s="42">
        <f t="shared" ref="F74" si="9">F77+F78+F79+F80+F81+F82+F83+F84+F85+F86+F87+F88+F89+F90+F91+F92+F93+F94</f>
        <v>2000</v>
      </c>
      <c r="G74" s="42"/>
    </row>
    <row r="75" spans="1:7" ht="36" outlineLevel="2" x14ac:dyDescent="0.2">
      <c r="A75" s="19" t="s">
        <v>297</v>
      </c>
      <c r="B75" s="20" t="s">
        <v>298</v>
      </c>
      <c r="C75" s="40">
        <v>3267</v>
      </c>
      <c r="D75" s="40">
        <v>0</v>
      </c>
      <c r="E75" s="40">
        <f t="shared" si="7"/>
        <v>0</v>
      </c>
      <c r="F75" s="40">
        <v>0</v>
      </c>
      <c r="G75" s="40"/>
    </row>
    <row r="76" spans="1:7" ht="12" outlineLevel="2" x14ac:dyDescent="0.2">
      <c r="A76" s="19" t="s">
        <v>299</v>
      </c>
      <c r="B76" s="20" t="s">
        <v>300</v>
      </c>
      <c r="C76" s="40">
        <v>9100</v>
      </c>
      <c r="D76" s="40">
        <v>0</v>
      </c>
      <c r="E76" s="40"/>
      <c r="F76" s="40">
        <v>0</v>
      </c>
      <c r="G76" s="40"/>
    </row>
    <row r="77" spans="1:7" ht="24" outlineLevel="2" x14ac:dyDescent="0.2">
      <c r="A77" s="19" t="s">
        <v>241</v>
      </c>
      <c r="B77" s="20" t="s">
        <v>208</v>
      </c>
      <c r="C77" s="40">
        <v>0</v>
      </c>
      <c r="D77" s="40">
        <v>0</v>
      </c>
      <c r="E77" s="40"/>
      <c r="F77" s="40">
        <v>0</v>
      </c>
      <c r="G77" s="40"/>
    </row>
    <row r="78" spans="1:7" ht="24" outlineLevel="4" x14ac:dyDescent="0.2">
      <c r="A78" s="46" t="s">
        <v>292</v>
      </c>
      <c r="B78" s="20" t="s">
        <v>319</v>
      </c>
      <c r="C78" s="40">
        <v>0</v>
      </c>
      <c r="D78" s="40">
        <v>0</v>
      </c>
      <c r="E78" s="40"/>
      <c r="F78" s="40">
        <v>0</v>
      </c>
      <c r="G78" s="40"/>
    </row>
    <row r="79" spans="1:7" ht="12" outlineLevel="4" x14ac:dyDescent="0.2">
      <c r="A79" s="19" t="s">
        <v>259</v>
      </c>
      <c r="B79" s="20" t="s">
        <v>320</v>
      </c>
      <c r="C79" s="40">
        <v>0</v>
      </c>
      <c r="D79" s="40">
        <v>0</v>
      </c>
      <c r="E79" s="40"/>
      <c r="F79" s="40">
        <v>0</v>
      </c>
      <c r="G79" s="40"/>
    </row>
    <row r="80" spans="1:7" ht="12" outlineLevel="4" x14ac:dyDescent="0.2">
      <c r="A80" s="19" t="s">
        <v>293</v>
      </c>
      <c r="B80" s="20" t="s">
        <v>321</v>
      </c>
      <c r="C80" s="40">
        <v>0</v>
      </c>
      <c r="D80" s="40">
        <v>0</v>
      </c>
      <c r="E80" s="40"/>
      <c r="F80" s="40">
        <v>0</v>
      </c>
      <c r="G80" s="40"/>
    </row>
    <row r="81" spans="1:7" ht="24" outlineLevel="4" x14ac:dyDescent="0.2">
      <c r="A81" s="19" t="s">
        <v>255</v>
      </c>
      <c r="B81" s="20" t="s">
        <v>254</v>
      </c>
      <c r="C81" s="40">
        <v>0</v>
      </c>
      <c r="D81" s="40">
        <v>0</v>
      </c>
      <c r="E81" s="40"/>
      <c r="F81" s="40">
        <v>0</v>
      </c>
      <c r="G81" s="40"/>
    </row>
    <row r="82" spans="1:7" ht="96" outlineLevel="4" x14ac:dyDescent="0.2">
      <c r="A82" s="19" t="s">
        <v>294</v>
      </c>
      <c r="B82" s="20" t="s">
        <v>305</v>
      </c>
      <c r="C82" s="40">
        <v>0</v>
      </c>
      <c r="D82" s="40">
        <v>0</v>
      </c>
      <c r="E82" s="40"/>
      <c r="F82" s="40">
        <v>0</v>
      </c>
      <c r="G82" s="40"/>
    </row>
    <row r="83" spans="1:7" ht="96" outlineLevel="4" x14ac:dyDescent="0.2">
      <c r="A83" s="19" t="s">
        <v>280</v>
      </c>
      <c r="B83" s="20" t="s">
        <v>306</v>
      </c>
      <c r="C83" s="40">
        <v>0</v>
      </c>
      <c r="D83" s="40">
        <v>0</v>
      </c>
      <c r="E83" s="40"/>
      <c r="F83" s="40">
        <v>0</v>
      </c>
      <c r="G83" s="40"/>
    </row>
    <row r="84" spans="1:7" ht="108.75" customHeight="1" outlineLevel="4" x14ac:dyDescent="0.2">
      <c r="A84" s="19" t="s">
        <v>281</v>
      </c>
      <c r="B84" s="20" t="s">
        <v>282</v>
      </c>
      <c r="C84" s="40">
        <v>0</v>
      </c>
      <c r="D84" s="40">
        <v>0</v>
      </c>
      <c r="E84" s="40"/>
      <c r="F84" s="40">
        <v>0</v>
      </c>
      <c r="G84" s="40"/>
    </row>
    <row r="85" spans="1:7" s="21" customFormat="1" ht="24" outlineLevel="4" x14ac:dyDescent="0.2">
      <c r="A85" s="19" t="s">
        <v>295</v>
      </c>
      <c r="B85" s="20" t="s">
        <v>270</v>
      </c>
      <c r="C85" s="40">
        <v>0</v>
      </c>
      <c r="D85" s="40">
        <v>0</v>
      </c>
      <c r="E85" s="40"/>
      <c r="F85" s="40">
        <v>0</v>
      </c>
      <c r="G85" s="40"/>
    </row>
    <row r="86" spans="1:7" s="21" customFormat="1" ht="36" outlineLevel="4" x14ac:dyDescent="0.2">
      <c r="A86" s="19" t="s">
        <v>296</v>
      </c>
      <c r="B86" s="20" t="s">
        <v>322</v>
      </c>
      <c r="C86" s="40">
        <v>0</v>
      </c>
      <c r="D86" s="40">
        <v>0</v>
      </c>
      <c r="E86" s="40"/>
      <c r="F86" s="40">
        <v>0</v>
      </c>
      <c r="G86" s="40"/>
    </row>
    <row r="87" spans="1:7" s="21" customFormat="1" ht="36" outlineLevel="4" x14ac:dyDescent="0.2">
      <c r="A87" s="19" t="s">
        <v>277</v>
      </c>
      <c r="B87" s="20" t="s">
        <v>323</v>
      </c>
      <c r="C87" s="40">
        <v>0</v>
      </c>
      <c r="D87" s="40">
        <v>0</v>
      </c>
      <c r="E87" s="40"/>
      <c r="F87" s="40">
        <v>0</v>
      </c>
      <c r="G87" s="40"/>
    </row>
    <row r="88" spans="1:7" s="21" customFormat="1" ht="45.75" customHeight="1" outlineLevel="4" x14ac:dyDescent="0.2">
      <c r="A88" s="19" t="s">
        <v>278</v>
      </c>
      <c r="B88" s="20" t="s">
        <v>324</v>
      </c>
      <c r="C88" s="40">
        <v>0</v>
      </c>
      <c r="D88" s="40">
        <v>0</v>
      </c>
      <c r="E88" s="40"/>
      <c r="F88" s="40">
        <v>0</v>
      </c>
      <c r="G88" s="40"/>
    </row>
    <row r="89" spans="1:7" ht="36" outlineLevel="4" x14ac:dyDescent="0.2">
      <c r="A89" s="19" t="s">
        <v>260</v>
      </c>
      <c r="B89" s="20" t="s">
        <v>261</v>
      </c>
      <c r="C89" s="40">
        <v>0</v>
      </c>
      <c r="D89" s="40">
        <v>0</v>
      </c>
      <c r="E89" s="40"/>
      <c r="F89" s="40">
        <v>0</v>
      </c>
      <c r="G89" s="40"/>
    </row>
    <row r="90" spans="1:7" ht="24" outlineLevel="4" x14ac:dyDescent="0.2">
      <c r="A90" s="19" t="s">
        <v>262</v>
      </c>
      <c r="B90" s="20" t="s">
        <v>263</v>
      </c>
      <c r="C90" s="40">
        <v>0</v>
      </c>
      <c r="D90" s="40">
        <v>0</v>
      </c>
      <c r="E90" s="40"/>
      <c r="F90" s="40">
        <v>0</v>
      </c>
      <c r="G90" s="40"/>
    </row>
    <row r="91" spans="1:7" ht="36" outlineLevel="7" x14ac:dyDescent="0.2">
      <c r="A91" s="19" t="s">
        <v>231</v>
      </c>
      <c r="B91" s="20" t="s">
        <v>112</v>
      </c>
      <c r="C91" s="40">
        <v>7149.7</v>
      </c>
      <c r="D91" s="40">
        <v>0</v>
      </c>
      <c r="E91" s="40">
        <f t="shared" si="7"/>
        <v>0</v>
      </c>
      <c r="F91" s="40">
        <v>2000</v>
      </c>
      <c r="G91" s="40"/>
    </row>
    <row r="92" spans="1:7" ht="60" outlineLevel="7" x14ac:dyDescent="0.2">
      <c r="A92" s="19" t="s">
        <v>233</v>
      </c>
      <c r="B92" s="72" t="s">
        <v>234</v>
      </c>
      <c r="C92" s="40">
        <v>0</v>
      </c>
      <c r="D92" s="40">
        <v>0</v>
      </c>
      <c r="E92" s="40"/>
      <c r="F92" s="40">
        <v>0</v>
      </c>
      <c r="G92" s="40"/>
    </row>
    <row r="93" spans="1:7" ht="24" outlineLevel="7" x14ac:dyDescent="0.2">
      <c r="A93" s="47" t="s">
        <v>249</v>
      </c>
      <c r="B93" s="73" t="s">
        <v>250</v>
      </c>
      <c r="C93" s="40">
        <v>421.5</v>
      </c>
      <c r="D93" s="40">
        <v>0</v>
      </c>
      <c r="E93" s="40">
        <f t="shared" si="7"/>
        <v>0</v>
      </c>
      <c r="F93" s="40">
        <v>0</v>
      </c>
      <c r="G93" s="40"/>
    </row>
    <row r="94" spans="1:7" ht="24" outlineLevel="7" x14ac:dyDescent="0.2">
      <c r="A94" s="47" t="s">
        <v>239</v>
      </c>
      <c r="B94" s="73" t="s">
        <v>310</v>
      </c>
      <c r="C94" s="40">
        <v>0</v>
      </c>
      <c r="D94" s="40">
        <v>0</v>
      </c>
      <c r="E94" s="40"/>
      <c r="F94" s="40">
        <v>0</v>
      </c>
      <c r="G94" s="40"/>
    </row>
    <row r="95" spans="1:7" ht="12" outlineLevel="2" x14ac:dyDescent="0.2">
      <c r="A95" s="6" t="s">
        <v>106</v>
      </c>
      <c r="B95" s="7" t="s">
        <v>318</v>
      </c>
      <c r="C95" s="42">
        <f>C96+C97+C98+C99+C100+C101+C102+C103+C104+C105+C106+C107+C108+C109+C110+C111+C112+C113+C114+C115+C116</f>
        <v>584921.19999999995</v>
      </c>
      <c r="D95" s="42">
        <f>D96+D97+D98+D99+D100+D101+D102+D103+D104+D105+D106+D107+D108+D109+D110+D111+D112+D113+D114+D115+D116</f>
        <v>181127.19999999998</v>
      </c>
      <c r="E95" s="42">
        <f>D95/C95*100</f>
        <v>30.966085688123457</v>
      </c>
      <c r="F95" s="42">
        <f>F96+F97+F98+F99+F100+F101+F102+F103+F104+F105+F106+F107+F108+F109+F110+F111+F112+F113+F114+F115+F116</f>
        <v>178855.99999999997</v>
      </c>
      <c r="G95" s="42">
        <f t="shared" si="8"/>
        <v>101.26984836963815</v>
      </c>
    </row>
    <row r="96" spans="1:7" s="5" customFormat="1" ht="51" customHeight="1" outlineLevel="2" x14ac:dyDescent="0.2">
      <c r="A96" s="8" t="s">
        <v>215</v>
      </c>
      <c r="B96" s="9" t="s">
        <v>113</v>
      </c>
      <c r="C96" s="40">
        <v>3441.9</v>
      </c>
      <c r="D96" s="40">
        <v>1871.8</v>
      </c>
      <c r="E96" s="40">
        <f t="shared" si="7"/>
        <v>54.382753711612771</v>
      </c>
      <c r="F96" s="40">
        <v>1367.5</v>
      </c>
      <c r="G96" s="40">
        <f>D96/F96*100</f>
        <v>136.87751371115172</v>
      </c>
    </row>
    <row r="97" spans="1:7" s="5" customFormat="1" ht="40.5" customHeight="1" outlineLevel="2" x14ac:dyDescent="0.2">
      <c r="A97" s="8" t="s">
        <v>240</v>
      </c>
      <c r="B97" s="9" t="s">
        <v>325</v>
      </c>
      <c r="C97" s="40">
        <v>796.2</v>
      </c>
      <c r="D97" s="40">
        <v>670.9</v>
      </c>
      <c r="E97" s="40">
        <f t="shared" si="7"/>
        <v>84.262748053252949</v>
      </c>
      <c r="F97" s="40">
        <v>0</v>
      </c>
      <c r="G97" s="40"/>
    </row>
    <row r="98" spans="1:7" s="5" customFormat="1" ht="28.5" customHeight="1" outlineLevel="2" x14ac:dyDescent="0.2">
      <c r="A98" s="8" t="s">
        <v>216</v>
      </c>
      <c r="B98" s="9" t="s">
        <v>114</v>
      </c>
      <c r="C98" s="40">
        <v>24922</v>
      </c>
      <c r="D98" s="40">
        <v>9981.2000000000007</v>
      </c>
      <c r="E98" s="40">
        <f t="shared" si="7"/>
        <v>40.049755236337376</v>
      </c>
      <c r="F98" s="40">
        <v>15602.2</v>
      </c>
      <c r="G98" s="40">
        <f t="shared" ref="G98:G115" si="10">D98/F98*100</f>
        <v>63.973029444565512</v>
      </c>
    </row>
    <row r="99" spans="1:7" s="5" customFormat="1" ht="60.75" customHeight="1" outlineLevel="2" x14ac:dyDescent="0.2">
      <c r="A99" s="8" t="s">
        <v>217</v>
      </c>
      <c r="B99" s="13" t="s">
        <v>118</v>
      </c>
      <c r="C99" s="40">
        <v>21357</v>
      </c>
      <c r="D99" s="40">
        <v>1142.9000000000001</v>
      </c>
      <c r="E99" s="40">
        <f t="shared" si="7"/>
        <v>5.351407032822963</v>
      </c>
      <c r="F99" s="40">
        <v>6764.5</v>
      </c>
      <c r="G99" s="40">
        <f t="shared" si="10"/>
        <v>16.895557690886246</v>
      </c>
    </row>
    <row r="100" spans="1:7" s="5" customFormat="1" ht="58.5" customHeight="1" outlineLevel="2" x14ac:dyDescent="0.2">
      <c r="A100" s="8" t="s">
        <v>218</v>
      </c>
      <c r="B100" s="13" t="s">
        <v>119</v>
      </c>
      <c r="C100" s="40">
        <v>2828.5</v>
      </c>
      <c r="D100" s="40">
        <v>700</v>
      </c>
      <c r="E100" s="40">
        <f t="shared" si="7"/>
        <v>24.748099699487362</v>
      </c>
      <c r="F100" s="40">
        <v>500</v>
      </c>
      <c r="G100" s="40">
        <f t="shared" si="10"/>
        <v>140</v>
      </c>
    </row>
    <row r="101" spans="1:7" s="5" customFormat="1" ht="38.25" customHeight="1" outlineLevel="2" x14ac:dyDescent="0.2">
      <c r="A101" s="8" t="s">
        <v>219</v>
      </c>
      <c r="B101" s="9" t="s">
        <v>120</v>
      </c>
      <c r="C101" s="40">
        <v>333.5</v>
      </c>
      <c r="D101" s="40">
        <v>166.7</v>
      </c>
      <c r="E101" s="40">
        <f t="shared" si="7"/>
        <v>49.985007496251868</v>
      </c>
      <c r="F101" s="40">
        <v>166.9</v>
      </c>
      <c r="G101" s="40">
        <f t="shared" si="10"/>
        <v>99.880167765128817</v>
      </c>
    </row>
    <row r="102" spans="1:7" s="5" customFormat="1" ht="24" outlineLevel="2" x14ac:dyDescent="0.2">
      <c r="A102" s="8" t="s">
        <v>220</v>
      </c>
      <c r="B102" s="9" t="s">
        <v>121</v>
      </c>
      <c r="C102" s="40">
        <v>343.9</v>
      </c>
      <c r="D102" s="40">
        <v>171.9</v>
      </c>
      <c r="E102" s="40">
        <f t="shared" si="7"/>
        <v>49.985460889793551</v>
      </c>
      <c r="F102" s="40">
        <v>171.9</v>
      </c>
      <c r="G102" s="40">
        <f t="shared" si="10"/>
        <v>100</v>
      </c>
    </row>
    <row r="103" spans="1:7" s="5" customFormat="1" ht="24" outlineLevel="2" x14ac:dyDescent="0.2">
      <c r="A103" s="8" t="s">
        <v>221</v>
      </c>
      <c r="B103" s="9" t="s">
        <v>122</v>
      </c>
      <c r="C103" s="40">
        <v>1815.3</v>
      </c>
      <c r="D103" s="40">
        <v>1835</v>
      </c>
      <c r="E103" s="40">
        <f t="shared" si="7"/>
        <v>101.085220073817</v>
      </c>
      <c r="F103" s="40">
        <v>635.79999999999995</v>
      </c>
      <c r="G103" s="40">
        <f t="shared" si="10"/>
        <v>288.6127713117333</v>
      </c>
    </row>
    <row r="104" spans="1:7" s="5" customFormat="1" ht="36" outlineLevel="2" x14ac:dyDescent="0.2">
      <c r="A104" s="8" t="s">
        <v>222</v>
      </c>
      <c r="B104" s="9" t="s">
        <v>251</v>
      </c>
      <c r="C104" s="40">
        <v>6613</v>
      </c>
      <c r="D104" s="40">
        <v>4451.3</v>
      </c>
      <c r="E104" s="40">
        <f t="shared" si="7"/>
        <v>67.311356419174345</v>
      </c>
      <c r="F104" s="40">
        <v>4414.8999999999996</v>
      </c>
      <c r="G104" s="40">
        <f t="shared" si="10"/>
        <v>100.82448073569053</v>
      </c>
    </row>
    <row r="105" spans="1:7" s="5" customFormat="1" ht="24" outlineLevel="2" x14ac:dyDescent="0.2">
      <c r="A105" s="8" t="s">
        <v>223</v>
      </c>
      <c r="B105" s="9" t="s">
        <v>123</v>
      </c>
      <c r="C105" s="40">
        <v>147151</v>
      </c>
      <c r="D105" s="40">
        <v>37711.599999999999</v>
      </c>
      <c r="E105" s="40">
        <f t="shared" si="7"/>
        <v>25.627824479616173</v>
      </c>
      <c r="F105" s="40">
        <v>34065.5</v>
      </c>
      <c r="G105" s="40">
        <f t="shared" si="10"/>
        <v>110.70320412147187</v>
      </c>
    </row>
    <row r="106" spans="1:7" s="5" customFormat="1" ht="24" outlineLevel="2" x14ac:dyDescent="0.2">
      <c r="A106" s="48" t="s">
        <v>279</v>
      </c>
      <c r="B106" s="9" t="s">
        <v>124</v>
      </c>
      <c r="C106" s="40">
        <v>323253.09999999998</v>
      </c>
      <c r="D106" s="40">
        <v>104026.7</v>
      </c>
      <c r="E106" s="40">
        <f t="shared" si="7"/>
        <v>32.181191765833027</v>
      </c>
      <c r="F106" s="40">
        <v>103036.2</v>
      </c>
      <c r="G106" s="40">
        <f t="shared" si="10"/>
        <v>100.96131262604793</v>
      </c>
    </row>
    <row r="107" spans="1:7" s="5" customFormat="1" ht="50.25" customHeight="1" outlineLevel="2" x14ac:dyDescent="0.2">
      <c r="A107" s="8" t="s">
        <v>303</v>
      </c>
      <c r="B107" s="9" t="s">
        <v>304</v>
      </c>
      <c r="C107" s="40">
        <v>30086.3</v>
      </c>
      <c r="D107" s="40">
        <v>9369.7999999999993</v>
      </c>
      <c r="E107" s="40">
        <f t="shared" si="7"/>
        <v>31.143078411104057</v>
      </c>
      <c r="F107" s="40">
        <v>0</v>
      </c>
      <c r="G107" s="40"/>
    </row>
    <row r="108" spans="1:7" s="5" customFormat="1" ht="62.25" customHeight="1" outlineLevel="2" x14ac:dyDescent="0.2">
      <c r="A108" s="8" t="s">
        <v>224</v>
      </c>
      <c r="B108" s="13" t="s">
        <v>125</v>
      </c>
      <c r="C108" s="40">
        <v>65.3</v>
      </c>
      <c r="D108" s="40">
        <v>45</v>
      </c>
      <c r="E108" s="40">
        <f t="shared" si="7"/>
        <v>68.912710566615615</v>
      </c>
      <c r="F108" s="40">
        <v>20</v>
      </c>
      <c r="G108" s="40">
        <f t="shared" si="10"/>
        <v>225</v>
      </c>
    </row>
    <row r="109" spans="1:7" s="5" customFormat="1" ht="75" customHeight="1" outlineLevel="2" x14ac:dyDescent="0.2">
      <c r="A109" s="8" t="s">
        <v>237</v>
      </c>
      <c r="B109" s="13" t="s">
        <v>126</v>
      </c>
      <c r="C109" s="40">
        <v>1364.1</v>
      </c>
      <c r="D109" s="40">
        <v>0</v>
      </c>
      <c r="E109" s="40">
        <f t="shared" si="7"/>
        <v>0</v>
      </c>
      <c r="F109" s="40">
        <v>107.8</v>
      </c>
      <c r="G109" s="40">
        <f t="shared" si="10"/>
        <v>0</v>
      </c>
    </row>
    <row r="110" spans="1:7" s="5" customFormat="1" ht="67.5" customHeight="1" outlineLevel="3" x14ac:dyDescent="0.2">
      <c r="A110" s="8" t="s">
        <v>238</v>
      </c>
      <c r="B110" s="34" t="s">
        <v>127</v>
      </c>
      <c r="C110" s="40">
        <v>314</v>
      </c>
      <c r="D110" s="40">
        <v>213.5</v>
      </c>
      <c r="E110" s="40">
        <f t="shared" si="7"/>
        <v>67.99363057324841</v>
      </c>
      <c r="F110" s="40">
        <v>0</v>
      </c>
      <c r="G110" s="40"/>
    </row>
    <row r="111" spans="1:7" s="5" customFormat="1" ht="24" outlineLevel="7" x14ac:dyDescent="0.2">
      <c r="A111" s="14" t="s">
        <v>225</v>
      </c>
      <c r="B111" s="9" t="s">
        <v>128</v>
      </c>
      <c r="C111" s="40">
        <v>447.9</v>
      </c>
      <c r="D111" s="40">
        <v>223.8</v>
      </c>
      <c r="E111" s="40">
        <f t="shared" si="7"/>
        <v>49.966510381781653</v>
      </c>
      <c r="F111" s="40">
        <v>219.8</v>
      </c>
      <c r="G111" s="40">
        <f t="shared" si="10"/>
        <v>101.81983621474066</v>
      </c>
    </row>
    <row r="112" spans="1:7" s="5" customFormat="1" ht="42.75" customHeight="1" outlineLevel="3" x14ac:dyDescent="0.2">
      <c r="A112" s="8" t="s">
        <v>226</v>
      </c>
      <c r="B112" s="9" t="s">
        <v>129</v>
      </c>
      <c r="C112" s="40">
        <v>289.5</v>
      </c>
      <c r="D112" s="40">
        <v>145.1</v>
      </c>
      <c r="E112" s="40">
        <f t="shared" si="7"/>
        <v>50.12089810017271</v>
      </c>
      <c r="F112" s="40">
        <v>49.7</v>
      </c>
      <c r="G112" s="40">
        <f t="shared" si="10"/>
        <v>291.95171026156942</v>
      </c>
    </row>
    <row r="113" spans="1:8" s="5" customFormat="1" ht="31.5" customHeight="1" outlineLevel="2" x14ac:dyDescent="0.2">
      <c r="A113" s="8" t="s">
        <v>229</v>
      </c>
      <c r="B113" s="9" t="s">
        <v>117</v>
      </c>
      <c r="C113" s="40">
        <v>9724.2999999999993</v>
      </c>
      <c r="D113" s="40">
        <v>4800</v>
      </c>
      <c r="E113" s="40">
        <f t="shared" si="7"/>
        <v>49.360879446335474</v>
      </c>
      <c r="F113" s="40">
        <v>4800</v>
      </c>
      <c r="G113" s="40">
        <f t="shared" si="10"/>
        <v>100</v>
      </c>
    </row>
    <row r="114" spans="1:8" s="5" customFormat="1" ht="24" outlineLevel="2" x14ac:dyDescent="0.2">
      <c r="A114" s="8" t="s">
        <v>228</v>
      </c>
      <c r="B114" s="9" t="s">
        <v>115</v>
      </c>
      <c r="C114" s="40">
        <v>5074.7</v>
      </c>
      <c r="D114" s="40">
        <v>3000</v>
      </c>
      <c r="E114" s="40">
        <f t="shared" si="7"/>
        <v>59.116795081482657</v>
      </c>
      <c r="F114" s="40">
        <v>4000</v>
      </c>
      <c r="G114" s="40">
        <f t="shared" si="10"/>
        <v>75</v>
      </c>
    </row>
    <row r="115" spans="1:8" s="5" customFormat="1" ht="61.5" customHeight="1" outlineLevel="2" x14ac:dyDescent="0.2">
      <c r="A115" s="8" t="s">
        <v>227</v>
      </c>
      <c r="B115" s="13" t="s">
        <v>116</v>
      </c>
      <c r="C115" s="40">
        <v>3926.7</v>
      </c>
      <c r="D115" s="40">
        <v>600</v>
      </c>
      <c r="E115" s="40">
        <f t="shared" si="7"/>
        <v>15.280006112002445</v>
      </c>
      <c r="F115" s="40">
        <v>2933.3</v>
      </c>
      <c r="G115" s="40">
        <f t="shared" si="10"/>
        <v>20.454777895203353</v>
      </c>
    </row>
    <row r="116" spans="1:8" s="5" customFormat="1" ht="58.5" customHeight="1" outlineLevel="2" x14ac:dyDescent="0.2">
      <c r="A116" s="8" t="s">
        <v>301</v>
      </c>
      <c r="B116" s="13" t="s">
        <v>302</v>
      </c>
      <c r="C116" s="40">
        <v>773</v>
      </c>
      <c r="D116" s="40">
        <v>0</v>
      </c>
      <c r="E116" s="40">
        <f t="shared" si="7"/>
        <v>0</v>
      </c>
      <c r="F116" s="40">
        <v>0</v>
      </c>
      <c r="G116" s="40"/>
    </row>
    <row r="117" spans="1:8" s="11" customFormat="1" ht="12" outlineLevel="2" x14ac:dyDescent="0.2">
      <c r="A117" s="6" t="s">
        <v>276</v>
      </c>
      <c r="B117" s="7" t="s">
        <v>107</v>
      </c>
      <c r="C117" s="42">
        <f>C118+C119+C120</f>
        <v>0</v>
      </c>
      <c r="D117" s="42">
        <f>D118+D119+D120</f>
        <v>45.4</v>
      </c>
      <c r="E117" s="42"/>
      <c r="F117" s="42">
        <f>F118+F119+F120</f>
        <v>0</v>
      </c>
      <c r="G117" s="40"/>
    </row>
    <row r="118" spans="1:8" ht="24" outlineLevel="1" x14ac:dyDescent="0.2">
      <c r="A118" s="8" t="s">
        <v>266</v>
      </c>
      <c r="B118" s="9" t="s">
        <v>267</v>
      </c>
      <c r="C118" s="40">
        <v>0</v>
      </c>
      <c r="D118" s="40">
        <v>0</v>
      </c>
      <c r="E118" s="40"/>
      <c r="F118" s="40">
        <v>0</v>
      </c>
      <c r="G118" s="40"/>
    </row>
    <row r="119" spans="1:8" ht="36" outlineLevel="1" x14ac:dyDescent="0.2">
      <c r="A119" s="8" t="s">
        <v>274</v>
      </c>
      <c r="B119" s="28" t="s">
        <v>275</v>
      </c>
      <c r="C119" s="40">
        <v>0</v>
      </c>
      <c r="D119" s="40">
        <v>0</v>
      </c>
      <c r="E119" s="40"/>
      <c r="F119" s="40">
        <v>0</v>
      </c>
      <c r="G119" s="40"/>
    </row>
    <row r="120" spans="1:8" ht="44.25" customHeight="1" outlineLevel="1" x14ac:dyDescent="0.2">
      <c r="A120" s="8" t="s">
        <v>236</v>
      </c>
      <c r="B120" s="9" t="s">
        <v>235</v>
      </c>
      <c r="C120" s="40">
        <v>0</v>
      </c>
      <c r="D120" s="40">
        <v>45.4</v>
      </c>
      <c r="E120" s="40"/>
      <c r="F120" s="40">
        <v>0</v>
      </c>
      <c r="G120" s="40"/>
    </row>
    <row r="121" spans="1:8" s="11" customFormat="1" ht="12" outlineLevel="1" x14ac:dyDescent="0.2">
      <c r="A121" s="6" t="s">
        <v>211</v>
      </c>
      <c r="B121" s="7" t="s">
        <v>212</v>
      </c>
      <c r="C121" s="42">
        <v>0</v>
      </c>
      <c r="D121" s="42">
        <v>0</v>
      </c>
      <c r="E121" s="42"/>
      <c r="F121" s="42">
        <v>0</v>
      </c>
      <c r="G121" s="40"/>
    </row>
    <row r="122" spans="1:8" s="11" customFormat="1" ht="48" outlineLevel="1" x14ac:dyDescent="0.2">
      <c r="A122" s="6" t="s">
        <v>108</v>
      </c>
      <c r="B122" s="7" t="s">
        <v>109</v>
      </c>
      <c r="C122" s="42">
        <v>0</v>
      </c>
      <c r="D122" s="42">
        <v>0</v>
      </c>
      <c r="E122" s="42"/>
      <c r="F122" s="42">
        <v>1.2</v>
      </c>
      <c r="G122" s="42">
        <f t="shared" si="8"/>
        <v>0</v>
      </c>
    </row>
    <row r="123" spans="1:8" s="11" customFormat="1" ht="28.5" customHeight="1" outlineLevel="1" x14ac:dyDescent="0.2">
      <c r="A123" s="6" t="s">
        <v>110</v>
      </c>
      <c r="B123" s="7" t="s">
        <v>111</v>
      </c>
      <c r="C123" s="42">
        <v>0</v>
      </c>
      <c r="D123" s="42">
        <v>-223.8</v>
      </c>
      <c r="E123" s="42"/>
      <c r="F123" s="42">
        <v>-1934.3</v>
      </c>
      <c r="G123" s="42">
        <f t="shared" si="8"/>
        <v>11.570077030450292</v>
      </c>
    </row>
    <row r="124" spans="1:8" ht="12" x14ac:dyDescent="0.2">
      <c r="A124" s="22" t="s">
        <v>0</v>
      </c>
      <c r="B124" s="29" t="s">
        <v>206</v>
      </c>
      <c r="C124" s="75">
        <f>C6+C70</f>
        <v>1398284.4</v>
      </c>
      <c r="D124" s="75">
        <f>D6+D70</f>
        <v>332344.79999999993</v>
      </c>
      <c r="E124" s="42">
        <f t="shared" si="7"/>
        <v>23.768040321411004</v>
      </c>
      <c r="F124" s="75">
        <f>F6+F70</f>
        <v>322278.90000000002</v>
      </c>
      <c r="G124" s="42">
        <f>D124/F124*100</f>
        <v>103.12335061339726</v>
      </c>
    </row>
    <row r="125" spans="1:8" s="11" customFormat="1" ht="12" x14ac:dyDescent="0.2">
      <c r="A125" s="23"/>
      <c r="B125" s="61" t="s">
        <v>131</v>
      </c>
      <c r="C125" s="62"/>
      <c r="D125" s="62"/>
      <c r="E125" s="62"/>
      <c r="F125" s="62"/>
      <c r="G125" s="62"/>
      <c r="H125" s="63"/>
    </row>
    <row r="126" spans="1:8" s="11" customFormat="1" ht="12" outlineLevel="3" x14ac:dyDescent="0.2">
      <c r="A126" s="6" t="s">
        <v>132</v>
      </c>
      <c r="B126" s="7" t="s">
        <v>133</v>
      </c>
      <c r="C126" s="35">
        <f>C127+C129+C131+C134+C137+C138+C136+C133</f>
        <v>163789.40000000002</v>
      </c>
      <c r="D126" s="35">
        <f t="shared" ref="D126" si="11">D127+D129+D131+D134+D137+D138+D136+D133</f>
        <v>36577.899999999994</v>
      </c>
      <c r="E126" s="35">
        <f t="shared" ref="E126:E145" si="12">D126/C126*100</f>
        <v>22.332275470818008</v>
      </c>
      <c r="F126" s="35">
        <f>F127+F129+F131+F134+F137+F138</f>
        <v>35345</v>
      </c>
      <c r="G126" s="37">
        <f t="shared" ref="G126:G144" si="13">D126/F126*100</f>
        <v>103.48818786249821</v>
      </c>
    </row>
    <row r="127" spans="1:8" ht="24" outlineLevel="3" x14ac:dyDescent="0.2">
      <c r="A127" s="8" t="s">
        <v>134</v>
      </c>
      <c r="B127" s="9" t="s">
        <v>135</v>
      </c>
      <c r="C127" s="40">
        <v>1740</v>
      </c>
      <c r="D127" s="40">
        <v>334.5</v>
      </c>
      <c r="E127" s="36">
        <f t="shared" si="12"/>
        <v>19.224137931034484</v>
      </c>
      <c r="F127" s="36">
        <v>234.5</v>
      </c>
      <c r="G127" s="38">
        <f t="shared" si="13"/>
        <v>142.64392324093816</v>
      </c>
    </row>
    <row r="128" spans="1:8" s="12" customFormat="1" ht="12" outlineLevel="3" x14ac:dyDescent="0.2">
      <c r="A128" s="24"/>
      <c r="B128" s="25" t="s">
        <v>136</v>
      </c>
      <c r="C128" s="41">
        <v>1740</v>
      </c>
      <c r="D128" s="41">
        <v>334.5</v>
      </c>
      <c r="E128" s="32">
        <f t="shared" si="12"/>
        <v>19.224137931034484</v>
      </c>
      <c r="F128" s="32">
        <v>234.5</v>
      </c>
      <c r="G128" s="38">
        <f t="shared" si="13"/>
        <v>142.64392324093816</v>
      </c>
    </row>
    <row r="129" spans="1:7" ht="24" outlineLevel="3" x14ac:dyDescent="0.2">
      <c r="A129" s="8" t="s">
        <v>137</v>
      </c>
      <c r="B129" s="9" t="s">
        <v>138</v>
      </c>
      <c r="C129" s="40">
        <v>1766</v>
      </c>
      <c r="D129" s="40">
        <v>355.2</v>
      </c>
      <c r="E129" s="36">
        <f t="shared" si="12"/>
        <v>20.113250283125709</v>
      </c>
      <c r="F129" s="36">
        <v>350.1</v>
      </c>
      <c r="G129" s="38">
        <f t="shared" si="13"/>
        <v>101.45672664952869</v>
      </c>
    </row>
    <row r="130" spans="1:7" s="12" customFormat="1" ht="12" outlineLevel="3" x14ac:dyDescent="0.2">
      <c r="A130" s="24"/>
      <c r="B130" s="25" t="s">
        <v>136</v>
      </c>
      <c r="C130" s="41">
        <v>1353</v>
      </c>
      <c r="D130" s="41">
        <v>275.60000000000002</v>
      </c>
      <c r="E130" s="32">
        <f t="shared" si="12"/>
        <v>20.369549150036956</v>
      </c>
      <c r="F130" s="32">
        <v>282.3</v>
      </c>
      <c r="G130" s="38">
        <f t="shared" si="13"/>
        <v>97.626638328019837</v>
      </c>
    </row>
    <row r="131" spans="1:7" ht="24" outlineLevel="3" x14ac:dyDescent="0.2">
      <c r="A131" s="8" t="s">
        <v>139</v>
      </c>
      <c r="B131" s="9" t="s">
        <v>140</v>
      </c>
      <c r="C131" s="40">
        <v>52224.3</v>
      </c>
      <c r="D131" s="40">
        <v>10741.9</v>
      </c>
      <c r="E131" s="36">
        <f t="shared" si="12"/>
        <v>20.568777369921662</v>
      </c>
      <c r="F131" s="36">
        <v>12238.4</v>
      </c>
      <c r="G131" s="38">
        <f t="shared" si="13"/>
        <v>87.772094391423721</v>
      </c>
    </row>
    <row r="132" spans="1:7" s="12" customFormat="1" ht="12" outlineLevel="3" x14ac:dyDescent="0.2">
      <c r="A132" s="24"/>
      <c r="B132" s="25" t="s">
        <v>136</v>
      </c>
      <c r="C132" s="55">
        <v>46226.1</v>
      </c>
      <c r="D132" s="41">
        <v>10095.799999999999</v>
      </c>
      <c r="E132" s="32">
        <f t="shared" si="12"/>
        <v>21.840042746413822</v>
      </c>
      <c r="F132" s="32">
        <v>11789.7</v>
      </c>
      <c r="G132" s="38">
        <f t="shared" si="13"/>
        <v>85.632374021391541</v>
      </c>
    </row>
    <row r="133" spans="1:7" s="12" customFormat="1" ht="12" outlineLevel="3" x14ac:dyDescent="0.2">
      <c r="A133" s="8" t="s">
        <v>331</v>
      </c>
      <c r="B133" s="9" t="s">
        <v>330</v>
      </c>
      <c r="C133" s="44">
        <v>796.2</v>
      </c>
      <c r="D133" s="40">
        <v>0</v>
      </c>
      <c r="E133" s="36"/>
      <c r="F133" s="36"/>
      <c r="G133" s="38"/>
    </row>
    <row r="134" spans="1:7" ht="24" outlineLevel="3" x14ac:dyDescent="0.2">
      <c r="A134" s="8" t="s">
        <v>141</v>
      </c>
      <c r="B134" s="9" t="s">
        <v>142</v>
      </c>
      <c r="C134" s="44">
        <v>10411</v>
      </c>
      <c r="D134" s="40">
        <v>2147.6999999999998</v>
      </c>
      <c r="E134" s="36">
        <f t="shared" si="12"/>
        <v>20.62914225338584</v>
      </c>
      <c r="F134" s="36">
        <v>1917.1</v>
      </c>
      <c r="G134" s="38">
        <f t="shared" si="13"/>
        <v>112.02858484168796</v>
      </c>
    </row>
    <row r="135" spans="1:7" s="12" customFormat="1" ht="12" outlineLevel="3" x14ac:dyDescent="0.2">
      <c r="A135" s="24"/>
      <c r="B135" s="25" t="s">
        <v>136</v>
      </c>
      <c r="C135" s="55">
        <v>9394</v>
      </c>
      <c r="D135" s="41">
        <v>1981.6</v>
      </c>
      <c r="E135" s="32">
        <f t="shared" si="12"/>
        <v>21.094315520545027</v>
      </c>
      <c r="F135" s="32">
        <v>1764.3</v>
      </c>
      <c r="G135" s="38">
        <f t="shared" si="13"/>
        <v>112.31649946154283</v>
      </c>
    </row>
    <row r="136" spans="1:7" s="12" customFormat="1" ht="12" outlineLevel="3" x14ac:dyDescent="0.2">
      <c r="A136" s="8" t="s">
        <v>264</v>
      </c>
      <c r="B136" s="9" t="s">
        <v>265</v>
      </c>
      <c r="C136" s="44">
        <v>0</v>
      </c>
      <c r="D136" s="40">
        <v>0</v>
      </c>
      <c r="E136" s="36"/>
      <c r="F136" s="32">
        <v>0</v>
      </c>
      <c r="G136" s="38"/>
    </row>
    <row r="137" spans="1:7" ht="12" outlineLevel="3" x14ac:dyDescent="0.2">
      <c r="A137" s="8" t="s">
        <v>143</v>
      </c>
      <c r="B137" s="9" t="s">
        <v>144</v>
      </c>
      <c r="C137" s="44">
        <v>500</v>
      </c>
      <c r="D137" s="40">
        <v>0</v>
      </c>
      <c r="E137" s="36">
        <f t="shared" si="12"/>
        <v>0</v>
      </c>
      <c r="F137" s="36">
        <v>0</v>
      </c>
      <c r="G137" s="38"/>
    </row>
    <row r="138" spans="1:7" ht="12" outlineLevel="3" x14ac:dyDescent="0.2">
      <c r="A138" s="8" t="s">
        <v>145</v>
      </c>
      <c r="B138" s="9" t="s">
        <v>146</v>
      </c>
      <c r="C138" s="44">
        <v>96351.9</v>
      </c>
      <c r="D138" s="40">
        <v>22998.6</v>
      </c>
      <c r="E138" s="36">
        <f t="shared" si="12"/>
        <v>23.869378808305804</v>
      </c>
      <c r="F138" s="36">
        <v>20604.900000000001</v>
      </c>
      <c r="G138" s="38">
        <f t="shared" si="13"/>
        <v>111.61713961242228</v>
      </c>
    </row>
    <row r="139" spans="1:7" s="12" customFormat="1" ht="12" outlineLevel="3" x14ac:dyDescent="0.2">
      <c r="A139" s="24"/>
      <c r="B139" s="25" t="s">
        <v>136</v>
      </c>
      <c r="C139" s="55">
        <v>63497.7</v>
      </c>
      <c r="D139" s="41">
        <v>16713.5</v>
      </c>
      <c r="E139" s="32">
        <f t="shared" si="12"/>
        <v>26.32142581542324</v>
      </c>
      <c r="F139" s="32">
        <v>14865.6</v>
      </c>
      <c r="G139" s="38">
        <f t="shared" si="13"/>
        <v>112.43071251749004</v>
      </c>
    </row>
    <row r="140" spans="1:7" s="12" customFormat="1" ht="12" outlineLevel="3" x14ac:dyDescent="0.2">
      <c r="A140" s="24"/>
      <c r="B140" s="25" t="s">
        <v>147</v>
      </c>
      <c r="C140" s="55"/>
      <c r="D140" s="41"/>
      <c r="E140" s="32"/>
      <c r="F140" s="32"/>
      <c r="G140" s="38"/>
    </row>
    <row r="141" spans="1:7" s="12" customFormat="1" ht="12" outlineLevel="3" x14ac:dyDescent="0.2">
      <c r="A141" s="24"/>
      <c r="B141" s="25" t="s">
        <v>148</v>
      </c>
      <c r="C141" s="55">
        <v>3441.9</v>
      </c>
      <c r="D141" s="41">
        <v>488.1</v>
      </c>
      <c r="E141" s="32">
        <f t="shared" si="12"/>
        <v>14.181120892530288</v>
      </c>
      <c r="F141" s="32">
        <v>553.70000000000005</v>
      </c>
      <c r="G141" s="38"/>
    </row>
    <row r="142" spans="1:7" s="12" customFormat="1" ht="12" outlineLevel="3" x14ac:dyDescent="0.2">
      <c r="A142" s="24"/>
      <c r="B142" s="25" t="s">
        <v>136</v>
      </c>
      <c r="C142" s="39">
        <v>2959.9</v>
      </c>
      <c r="D142" s="32">
        <v>472.9</v>
      </c>
      <c r="E142" s="32">
        <f t="shared" si="12"/>
        <v>15.976891111186188</v>
      </c>
      <c r="F142" s="32">
        <v>469.1</v>
      </c>
      <c r="G142" s="38">
        <f t="shared" si="13"/>
        <v>100.81006182050733</v>
      </c>
    </row>
    <row r="143" spans="1:7" s="12" customFormat="1" ht="12" outlineLevel="3" x14ac:dyDescent="0.2">
      <c r="A143" s="24"/>
      <c r="B143" s="25" t="s">
        <v>149</v>
      </c>
      <c r="C143" s="39">
        <v>62564.2</v>
      </c>
      <c r="D143" s="32">
        <v>15011.8</v>
      </c>
      <c r="E143" s="32">
        <f t="shared" si="12"/>
        <v>23.994233123735299</v>
      </c>
      <c r="F143" s="32">
        <v>11982.3</v>
      </c>
      <c r="G143" s="39">
        <f t="shared" si="13"/>
        <v>125.28312594410089</v>
      </c>
    </row>
    <row r="144" spans="1:7" s="12" customFormat="1" ht="12" outlineLevel="3" x14ac:dyDescent="0.2">
      <c r="A144" s="24"/>
      <c r="B144" s="25" t="s">
        <v>136</v>
      </c>
      <c r="C144" s="39">
        <v>39594.9</v>
      </c>
      <c r="D144" s="32">
        <v>10690.3</v>
      </c>
      <c r="E144" s="32">
        <f t="shared" si="12"/>
        <v>26.999184238374131</v>
      </c>
      <c r="F144" s="32">
        <v>8010.7</v>
      </c>
      <c r="G144" s="39">
        <f t="shared" si="13"/>
        <v>133.45026027687967</v>
      </c>
    </row>
    <row r="145" spans="1:7" s="12" customFormat="1" ht="12" outlineLevel="3" x14ac:dyDescent="0.2">
      <c r="A145" s="24"/>
      <c r="B145" s="25" t="s">
        <v>150</v>
      </c>
      <c r="C145" s="39">
        <v>14995</v>
      </c>
      <c r="D145" s="32">
        <v>3109.6</v>
      </c>
      <c r="E145" s="32">
        <f t="shared" si="12"/>
        <v>20.737579193064352</v>
      </c>
      <c r="F145" s="32">
        <v>3056.4</v>
      </c>
      <c r="G145" s="39">
        <f t="shared" ref="G145:G201" si="14">D145/F145*100</f>
        <v>101.74060986781835</v>
      </c>
    </row>
    <row r="146" spans="1:7" s="12" customFormat="1" ht="12" outlineLevel="3" x14ac:dyDescent="0.2">
      <c r="A146" s="24"/>
      <c r="B146" s="25" t="s">
        <v>136</v>
      </c>
      <c r="C146" s="39">
        <v>14660</v>
      </c>
      <c r="D146" s="32">
        <v>3102.1</v>
      </c>
      <c r="E146" s="32">
        <f t="shared" ref="E146:E200" si="15">D146/C146*100</f>
        <v>21.160300136425647</v>
      </c>
      <c r="F146" s="32">
        <v>3037.9</v>
      </c>
      <c r="G146" s="39">
        <f t="shared" si="14"/>
        <v>102.11330195200632</v>
      </c>
    </row>
    <row r="147" spans="1:7" s="11" customFormat="1" ht="12" outlineLevel="3" x14ac:dyDescent="0.2">
      <c r="A147" s="6" t="s">
        <v>151</v>
      </c>
      <c r="B147" s="7" t="s">
        <v>152</v>
      </c>
      <c r="C147" s="37">
        <f>C149+C151</f>
        <v>13359.8</v>
      </c>
      <c r="D147" s="37">
        <f>D149+D151</f>
        <v>2072.1999999999998</v>
      </c>
      <c r="E147" s="35">
        <f t="shared" si="15"/>
        <v>15.510711238192187</v>
      </c>
      <c r="F147" s="35">
        <f>F149+F151</f>
        <v>1802.7</v>
      </c>
      <c r="G147" s="37">
        <f t="shared" si="14"/>
        <v>114.94979752593331</v>
      </c>
    </row>
    <row r="148" spans="1:7" s="12" customFormat="1" ht="12" outlineLevel="3" x14ac:dyDescent="0.2">
      <c r="A148" s="24"/>
      <c r="B148" s="25" t="s">
        <v>136</v>
      </c>
      <c r="C148" s="39">
        <f>C150+C152</f>
        <v>6326.9</v>
      </c>
      <c r="D148" s="39">
        <f>D150+D152</f>
        <v>1470.6</v>
      </c>
      <c r="E148" s="32">
        <f t="shared" si="15"/>
        <v>23.243610614993123</v>
      </c>
      <c r="F148" s="32">
        <v>1446.7</v>
      </c>
      <c r="G148" s="32">
        <f t="shared" si="14"/>
        <v>101.65203566738093</v>
      </c>
    </row>
    <row r="149" spans="1:7" ht="24" outlineLevel="3" x14ac:dyDescent="0.2">
      <c r="A149" s="8" t="s">
        <v>153</v>
      </c>
      <c r="B149" s="9" t="s">
        <v>154</v>
      </c>
      <c r="C149" s="38">
        <v>5892.6</v>
      </c>
      <c r="D149" s="38">
        <v>497.2</v>
      </c>
      <c r="E149" s="36">
        <f t="shared" si="15"/>
        <v>8.4377015239452859</v>
      </c>
      <c r="F149" s="36">
        <v>329</v>
      </c>
      <c r="G149" s="38">
        <f t="shared" si="14"/>
        <v>151.12462006079025</v>
      </c>
    </row>
    <row r="150" spans="1:7" s="12" customFormat="1" ht="12" outlineLevel="3" x14ac:dyDescent="0.2">
      <c r="A150" s="24"/>
      <c r="B150" s="25" t="s">
        <v>136</v>
      </c>
      <c r="C150" s="39">
        <v>1088</v>
      </c>
      <c r="D150" s="39">
        <v>173.6</v>
      </c>
      <c r="E150" s="32">
        <f t="shared" si="15"/>
        <v>15.955882352941176</v>
      </c>
      <c r="F150" s="32">
        <v>184.4</v>
      </c>
      <c r="G150" s="39">
        <f t="shared" si="14"/>
        <v>94.143167028199557</v>
      </c>
    </row>
    <row r="151" spans="1:7" ht="12" outlineLevel="3" x14ac:dyDescent="0.2">
      <c r="A151" s="8" t="s">
        <v>155</v>
      </c>
      <c r="B151" s="9" t="s">
        <v>156</v>
      </c>
      <c r="C151" s="38">
        <v>7467.2</v>
      </c>
      <c r="D151" s="38">
        <v>1575</v>
      </c>
      <c r="E151" s="36">
        <f t="shared" si="15"/>
        <v>21.092243411184917</v>
      </c>
      <c r="F151" s="36">
        <v>1473.7</v>
      </c>
      <c r="G151" s="38">
        <f t="shared" si="14"/>
        <v>106.87385492298296</v>
      </c>
    </row>
    <row r="152" spans="1:7" s="12" customFormat="1" ht="12" outlineLevel="3" x14ac:dyDescent="0.2">
      <c r="A152" s="24"/>
      <c r="B152" s="25" t="s">
        <v>136</v>
      </c>
      <c r="C152" s="39">
        <v>5238.8999999999996</v>
      </c>
      <c r="D152" s="39">
        <v>1297</v>
      </c>
      <c r="E152" s="32">
        <f t="shared" si="15"/>
        <v>24.757105499246027</v>
      </c>
      <c r="F152" s="32">
        <v>1262.3</v>
      </c>
      <c r="G152" s="39">
        <f t="shared" si="14"/>
        <v>102.74895032876496</v>
      </c>
    </row>
    <row r="153" spans="1:7" s="11" customFormat="1" ht="12" outlineLevel="3" x14ac:dyDescent="0.2">
      <c r="A153" s="6" t="s">
        <v>157</v>
      </c>
      <c r="B153" s="7" t="s">
        <v>158</v>
      </c>
      <c r="C153" s="37">
        <f>C154+C156+C158</f>
        <v>45633</v>
      </c>
      <c r="D153" s="37">
        <f>D154+D156+D158</f>
        <v>8461.7000000000007</v>
      </c>
      <c r="E153" s="35">
        <f t="shared" si="15"/>
        <v>18.542940415927074</v>
      </c>
      <c r="F153" s="35">
        <f>F154+F156+F158</f>
        <v>6380.2</v>
      </c>
      <c r="G153" s="37">
        <f t="shared" si="14"/>
        <v>132.62436914203317</v>
      </c>
    </row>
    <row r="154" spans="1:7" ht="12" outlineLevel="3" x14ac:dyDescent="0.2">
      <c r="A154" s="8" t="s">
        <v>159</v>
      </c>
      <c r="B154" s="9" t="s">
        <v>160</v>
      </c>
      <c r="C154" s="38">
        <v>1151</v>
      </c>
      <c r="D154" s="38">
        <v>64</v>
      </c>
      <c r="E154" s="36">
        <f t="shared" si="15"/>
        <v>5.5603822762814943</v>
      </c>
      <c r="F154" s="36">
        <v>0</v>
      </c>
      <c r="G154" s="38"/>
    </row>
    <row r="155" spans="1:7" s="12" customFormat="1" ht="12" outlineLevel="3" x14ac:dyDescent="0.2">
      <c r="A155" s="24"/>
      <c r="B155" s="25" t="s">
        <v>136</v>
      </c>
      <c r="C155" s="39">
        <v>246.9</v>
      </c>
      <c r="D155" s="39">
        <v>0</v>
      </c>
      <c r="E155" s="32">
        <f t="shared" si="15"/>
        <v>0</v>
      </c>
      <c r="F155" s="32">
        <v>0</v>
      </c>
      <c r="G155" s="39"/>
    </row>
    <row r="156" spans="1:7" ht="12" outlineLevel="3" x14ac:dyDescent="0.2">
      <c r="A156" s="8" t="s">
        <v>161</v>
      </c>
      <c r="B156" s="9" t="s">
        <v>162</v>
      </c>
      <c r="C156" s="38">
        <v>43782</v>
      </c>
      <c r="D156" s="38">
        <v>8397.7000000000007</v>
      </c>
      <c r="E156" s="36">
        <f t="shared" si="15"/>
        <v>19.180713535242795</v>
      </c>
      <c r="F156" s="36">
        <v>6380.2</v>
      </c>
      <c r="G156" s="38">
        <f t="shared" si="14"/>
        <v>131.62126579104105</v>
      </c>
    </row>
    <row r="157" spans="1:7" s="12" customFormat="1" ht="12" outlineLevel="3" x14ac:dyDescent="0.2">
      <c r="A157" s="24"/>
      <c r="B157" s="25" t="s">
        <v>136</v>
      </c>
      <c r="C157" s="39">
        <v>19054.5</v>
      </c>
      <c r="D157" s="39">
        <v>4060.4</v>
      </c>
      <c r="E157" s="32">
        <f t="shared" si="15"/>
        <v>21.309401978535256</v>
      </c>
      <c r="F157" s="32">
        <v>3475.8</v>
      </c>
      <c r="G157" s="39">
        <f t="shared" si="14"/>
        <v>116.81914954830542</v>
      </c>
    </row>
    <row r="158" spans="1:7" ht="12" outlineLevel="3" x14ac:dyDescent="0.2">
      <c r="A158" s="8" t="s">
        <v>163</v>
      </c>
      <c r="B158" s="9" t="s">
        <v>164</v>
      </c>
      <c r="C158" s="38">
        <v>700</v>
      </c>
      <c r="D158" s="38">
        <v>0</v>
      </c>
      <c r="E158" s="36">
        <f t="shared" si="15"/>
        <v>0</v>
      </c>
      <c r="F158" s="36">
        <v>0</v>
      </c>
      <c r="G158" s="38"/>
    </row>
    <row r="159" spans="1:7" s="11" customFormat="1" ht="12" outlineLevel="3" x14ac:dyDescent="0.2">
      <c r="A159" s="6" t="s">
        <v>165</v>
      </c>
      <c r="B159" s="7" t="s">
        <v>166</v>
      </c>
      <c r="C159" s="37">
        <f>C161+C162+C163+C164</f>
        <v>111924.7</v>
      </c>
      <c r="D159" s="35">
        <f>D161+D162+D163+D164</f>
        <v>18545.599999999999</v>
      </c>
      <c r="E159" s="35">
        <f t="shared" si="15"/>
        <v>16.569711600745858</v>
      </c>
      <c r="F159" s="35">
        <f>F161+F162+F163+F164</f>
        <v>28308.5</v>
      </c>
      <c r="G159" s="37">
        <f t="shared" si="14"/>
        <v>65.512478584170836</v>
      </c>
    </row>
    <row r="160" spans="1:7" s="12" customFormat="1" ht="12" outlineLevel="3" x14ac:dyDescent="0.2">
      <c r="A160" s="24"/>
      <c r="B160" s="25" t="s">
        <v>136</v>
      </c>
      <c r="C160" s="39">
        <v>25902.6</v>
      </c>
      <c r="D160" s="39">
        <v>5650.1</v>
      </c>
      <c r="E160" s="32">
        <f t="shared" si="15"/>
        <v>21.812868206280452</v>
      </c>
      <c r="F160" s="32">
        <v>4224.2</v>
      </c>
      <c r="G160" s="39">
        <f t="shared" si="14"/>
        <v>133.75550400075755</v>
      </c>
    </row>
    <row r="161" spans="1:7" ht="12" outlineLevel="3" x14ac:dyDescent="0.2">
      <c r="A161" s="8" t="s">
        <v>167</v>
      </c>
      <c r="B161" s="9" t="s">
        <v>168</v>
      </c>
      <c r="C161" s="38">
        <v>666.6</v>
      </c>
      <c r="D161" s="38">
        <v>0</v>
      </c>
      <c r="E161" s="36">
        <f t="shared" si="15"/>
        <v>0</v>
      </c>
      <c r="F161" s="36">
        <v>61.3</v>
      </c>
      <c r="G161" s="38"/>
    </row>
    <row r="162" spans="1:7" ht="12" outlineLevel="3" x14ac:dyDescent="0.2">
      <c r="A162" s="8" t="s">
        <v>169</v>
      </c>
      <c r="B162" s="9" t="s">
        <v>170</v>
      </c>
      <c r="C162" s="38">
        <v>40632</v>
      </c>
      <c r="D162" s="38">
        <v>3685.7</v>
      </c>
      <c r="E162" s="36">
        <f t="shared" si="15"/>
        <v>9.0709293167946452</v>
      </c>
      <c r="F162" s="36">
        <v>17621.7</v>
      </c>
      <c r="G162" s="38">
        <f t="shared" si="14"/>
        <v>20.915689178683099</v>
      </c>
    </row>
    <row r="163" spans="1:7" ht="12" outlineLevel="3" x14ac:dyDescent="0.2">
      <c r="A163" s="8" t="s">
        <v>171</v>
      </c>
      <c r="B163" s="9" t="s">
        <v>172</v>
      </c>
      <c r="C163" s="38">
        <v>60111.4</v>
      </c>
      <c r="D163" s="38">
        <v>12956.9</v>
      </c>
      <c r="E163" s="36">
        <f t="shared" si="15"/>
        <v>21.554813230102774</v>
      </c>
      <c r="F163" s="36">
        <v>8973.7000000000007</v>
      </c>
      <c r="G163" s="38">
        <f t="shared" si="14"/>
        <v>144.38748788125298</v>
      </c>
    </row>
    <row r="164" spans="1:7" ht="12" outlineLevel="3" x14ac:dyDescent="0.2">
      <c r="A164" s="8" t="s">
        <v>173</v>
      </c>
      <c r="B164" s="9" t="s">
        <v>174</v>
      </c>
      <c r="C164" s="38">
        <v>10514.7</v>
      </c>
      <c r="D164" s="38">
        <v>1903</v>
      </c>
      <c r="E164" s="36">
        <f t="shared" si="15"/>
        <v>18.098471663480652</v>
      </c>
      <c r="F164" s="36">
        <v>1651.8</v>
      </c>
      <c r="G164" s="38">
        <f t="shared" si="14"/>
        <v>115.20765225814264</v>
      </c>
    </row>
    <row r="165" spans="1:7" s="12" customFormat="1" ht="12" outlineLevel="3" x14ac:dyDescent="0.2">
      <c r="A165" s="24"/>
      <c r="B165" s="70" t="s">
        <v>136</v>
      </c>
      <c r="C165" s="32">
        <v>9624.2000000000007</v>
      </c>
      <c r="D165" s="32">
        <v>1794.4</v>
      </c>
      <c r="E165" s="32">
        <f t="shared" si="15"/>
        <v>18.644666569688908</v>
      </c>
      <c r="F165" s="32">
        <v>1495.1</v>
      </c>
      <c r="G165" s="39">
        <f t="shared" si="14"/>
        <v>120.01872784429138</v>
      </c>
    </row>
    <row r="166" spans="1:7" s="12" customFormat="1" ht="12" outlineLevel="3" x14ac:dyDescent="0.2">
      <c r="A166" s="6" t="s">
        <v>284</v>
      </c>
      <c r="B166" s="7" t="s">
        <v>285</v>
      </c>
      <c r="C166" s="37">
        <f>C167</f>
        <v>2228.8000000000002</v>
      </c>
      <c r="D166" s="37">
        <f>D167</f>
        <v>0</v>
      </c>
      <c r="E166" s="35"/>
      <c r="F166" s="35">
        <f>F167</f>
        <v>0</v>
      </c>
      <c r="G166" s="37"/>
    </row>
    <row r="167" spans="1:7" s="12" customFormat="1" ht="12" outlineLevel="3" x14ac:dyDescent="0.2">
      <c r="A167" s="8" t="s">
        <v>286</v>
      </c>
      <c r="B167" s="9" t="s">
        <v>287</v>
      </c>
      <c r="C167" s="38">
        <v>2228.8000000000002</v>
      </c>
      <c r="D167" s="38">
        <v>0</v>
      </c>
      <c r="E167" s="36"/>
      <c r="F167" s="36">
        <v>0</v>
      </c>
      <c r="G167" s="38"/>
    </row>
    <row r="168" spans="1:7" s="11" customFormat="1" ht="12" outlineLevel="3" x14ac:dyDescent="0.2">
      <c r="A168" s="6" t="s">
        <v>175</v>
      </c>
      <c r="B168" s="7" t="s">
        <v>176</v>
      </c>
      <c r="C168" s="37">
        <f>C170+C171+C174+C175+C172+C173</f>
        <v>880886.89999999991</v>
      </c>
      <c r="D168" s="37">
        <f>D170+D171+D174+D175+D172+D173</f>
        <v>204824.4</v>
      </c>
      <c r="E168" s="35">
        <f t="shared" si="15"/>
        <v>23.25206561705027</v>
      </c>
      <c r="F168" s="35">
        <f>F170+F171+F174+F175+F172</f>
        <v>198313.19999999998</v>
      </c>
      <c r="G168" s="37">
        <f t="shared" si="14"/>
        <v>103.28329127864409</v>
      </c>
    </row>
    <row r="169" spans="1:7" s="12" customFormat="1" ht="12" outlineLevel="3" x14ac:dyDescent="0.2">
      <c r="A169" s="24"/>
      <c r="B169" s="25" t="s">
        <v>136</v>
      </c>
      <c r="C169" s="39">
        <v>671516.9</v>
      </c>
      <c r="D169" s="39">
        <v>169164.2</v>
      </c>
      <c r="E169" s="32">
        <f t="shared" si="15"/>
        <v>25.191354082078949</v>
      </c>
      <c r="F169" s="32">
        <v>144892.79999999999</v>
      </c>
      <c r="G169" s="39">
        <f t="shared" si="14"/>
        <v>116.75128094701739</v>
      </c>
    </row>
    <row r="170" spans="1:7" ht="12" outlineLevel="3" x14ac:dyDescent="0.2">
      <c r="A170" s="8" t="s">
        <v>177</v>
      </c>
      <c r="B170" s="9" t="s">
        <v>178</v>
      </c>
      <c r="C170" s="38">
        <v>293209.3</v>
      </c>
      <c r="D170" s="38">
        <v>62546.6</v>
      </c>
      <c r="E170" s="36">
        <f t="shared" si="15"/>
        <v>21.331724471222437</v>
      </c>
      <c r="F170" s="36">
        <v>45173.599999999999</v>
      </c>
      <c r="G170" s="38">
        <f t="shared" si="14"/>
        <v>138.45830307967486</v>
      </c>
    </row>
    <row r="171" spans="1:7" ht="12" outlineLevel="3" x14ac:dyDescent="0.2">
      <c r="A171" s="8" t="s">
        <v>179</v>
      </c>
      <c r="B171" s="9" t="s">
        <v>180</v>
      </c>
      <c r="C171" s="38">
        <v>470547.1</v>
      </c>
      <c r="D171" s="38">
        <v>116917.5</v>
      </c>
      <c r="E171" s="36">
        <f t="shared" si="15"/>
        <v>24.847140700686499</v>
      </c>
      <c r="F171" s="36">
        <v>126085.5</v>
      </c>
      <c r="G171" s="38">
        <f t="shared" si="14"/>
        <v>92.728743590658723</v>
      </c>
    </row>
    <row r="172" spans="1:7" ht="12" outlineLevel="3" x14ac:dyDescent="0.2">
      <c r="A172" s="8" t="s">
        <v>252</v>
      </c>
      <c r="B172" s="9" t="s">
        <v>253</v>
      </c>
      <c r="C172" s="38">
        <v>62416.5</v>
      </c>
      <c r="D172" s="38">
        <v>15246.9</v>
      </c>
      <c r="E172" s="36">
        <f t="shared" si="15"/>
        <v>24.427675374300065</v>
      </c>
      <c r="F172" s="36">
        <v>19111.400000000001</v>
      </c>
      <c r="G172" s="38"/>
    </row>
    <row r="173" spans="1:7" ht="12" outlineLevel="3" x14ac:dyDescent="0.2">
      <c r="A173" s="8" t="s">
        <v>332</v>
      </c>
      <c r="B173" s="9" t="s">
        <v>333</v>
      </c>
      <c r="C173" s="38">
        <v>4.9000000000000004</v>
      </c>
      <c r="D173" s="38">
        <v>0</v>
      </c>
      <c r="E173" s="36"/>
      <c r="F173" s="36"/>
      <c r="G173" s="38"/>
    </row>
    <row r="174" spans="1:7" ht="12" outlineLevel="3" x14ac:dyDescent="0.2">
      <c r="A174" s="8" t="s">
        <v>181</v>
      </c>
      <c r="B174" s="9" t="s">
        <v>182</v>
      </c>
      <c r="C174" s="38">
        <v>28504.400000000001</v>
      </c>
      <c r="D174" s="38">
        <v>4495.6000000000004</v>
      </c>
      <c r="E174" s="36">
        <f t="shared" si="15"/>
        <v>15.771600174008224</v>
      </c>
      <c r="F174" s="36">
        <v>2797.9</v>
      </c>
      <c r="G174" s="38">
        <f t="shared" si="14"/>
        <v>160.67765109546446</v>
      </c>
    </row>
    <row r="175" spans="1:7" ht="12" outlineLevel="3" x14ac:dyDescent="0.2">
      <c r="A175" s="8" t="s">
        <v>183</v>
      </c>
      <c r="B175" s="9" t="s">
        <v>184</v>
      </c>
      <c r="C175" s="38">
        <v>26204.7</v>
      </c>
      <c r="D175" s="38">
        <v>5617.8</v>
      </c>
      <c r="E175" s="36">
        <f t="shared" si="15"/>
        <v>21.43813895980492</v>
      </c>
      <c r="F175" s="36">
        <v>5144.8</v>
      </c>
      <c r="G175" s="38">
        <f t="shared" si="14"/>
        <v>109.19374902814492</v>
      </c>
    </row>
    <row r="176" spans="1:7" s="11" customFormat="1" ht="12" outlineLevel="3" x14ac:dyDescent="0.2">
      <c r="A176" s="6" t="s">
        <v>185</v>
      </c>
      <c r="B176" s="7" t="s">
        <v>186</v>
      </c>
      <c r="C176" s="37">
        <f>C178</f>
        <v>97786.9</v>
      </c>
      <c r="D176" s="37">
        <f>D178</f>
        <v>25585.7</v>
      </c>
      <c r="E176" s="35">
        <f t="shared" si="15"/>
        <v>26.164752129375206</v>
      </c>
      <c r="F176" s="35">
        <f>F178</f>
        <v>24218.799999999999</v>
      </c>
      <c r="G176" s="37">
        <f t="shared" si="14"/>
        <v>105.64396254149671</v>
      </c>
    </row>
    <row r="177" spans="1:7" s="12" customFormat="1" ht="12" outlineLevel="3" x14ac:dyDescent="0.2">
      <c r="A177" s="24"/>
      <c r="B177" s="25" t="s">
        <v>136</v>
      </c>
      <c r="C177" s="39">
        <v>70122</v>
      </c>
      <c r="D177" s="39">
        <v>19967.599999999999</v>
      </c>
      <c r="E177" s="32">
        <f t="shared" si="15"/>
        <v>28.475514103990186</v>
      </c>
      <c r="F177" s="32">
        <v>15031.1</v>
      </c>
      <c r="G177" s="39">
        <f t="shared" si="14"/>
        <v>132.84190777787387</v>
      </c>
    </row>
    <row r="178" spans="1:7" ht="12" outlineLevel="3" x14ac:dyDescent="0.2">
      <c r="A178" s="8" t="s">
        <v>187</v>
      </c>
      <c r="B178" s="9" t="s">
        <v>188</v>
      </c>
      <c r="C178" s="38">
        <v>97786.9</v>
      </c>
      <c r="D178" s="38">
        <v>25585.7</v>
      </c>
      <c r="E178" s="36">
        <f t="shared" si="15"/>
        <v>26.164752129375206</v>
      </c>
      <c r="F178" s="36">
        <v>24218.799999999999</v>
      </c>
      <c r="G178" s="38">
        <f t="shared" si="14"/>
        <v>105.64396254149671</v>
      </c>
    </row>
    <row r="179" spans="1:7" ht="12" outlineLevel="3" x14ac:dyDescent="0.2">
      <c r="A179" s="6" t="s">
        <v>245</v>
      </c>
      <c r="B179" s="7" t="s">
        <v>244</v>
      </c>
      <c r="C179" s="37">
        <v>0</v>
      </c>
      <c r="D179" s="37">
        <v>0</v>
      </c>
      <c r="E179" s="35"/>
      <c r="F179" s="36">
        <v>0</v>
      </c>
      <c r="G179" s="37"/>
    </row>
    <row r="180" spans="1:7" ht="12" outlineLevel="3" x14ac:dyDescent="0.2">
      <c r="A180" s="8" t="s">
        <v>246</v>
      </c>
      <c r="B180" s="9" t="s">
        <v>247</v>
      </c>
      <c r="C180" s="38">
        <v>0</v>
      </c>
      <c r="D180" s="38">
        <v>0</v>
      </c>
      <c r="E180" s="36"/>
      <c r="F180" s="36">
        <v>0</v>
      </c>
      <c r="G180" s="38"/>
    </row>
    <row r="181" spans="1:7" s="11" customFormat="1" ht="12" outlineLevel="3" x14ac:dyDescent="0.2">
      <c r="A181" s="6">
        <v>1000</v>
      </c>
      <c r="B181" s="7" t="s">
        <v>189</v>
      </c>
      <c r="C181" s="37">
        <f>C183+C184+C185+C186</f>
        <v>68839.100000000006</v>
      </c>
      <c r="D181" s="35">
        <f>D183+D184+D185+D186</f>
        <v>21683.7</v>
      </c>
      <c r="E181" s="35">
        <f t="shared" si="15"/>
        <v>31.499104433381607</v>
      </c>
      <c r="F181" s="35">
        <f>F183+F184+F185</f>
        <v>19118.899999999998</v>
      </c>
      <c r="G181" s="37">
        <f t="shared" si="14"/>
        <v>113.4149977247645</v>
      </c>
    </row>
    <row r="182" spans="1:7" s="12" customFormat="1" ht="12" outlineLevel="3" x14ac:dyDescent="0.2">
      <c r="A182" s="24"/>
      <c r="B182" s="25" t="s">
        <v>136</v>
      </c>
      <c r="C182" s="39">
        <v>2971.8</v>
      </c>
      <c r="D182" s="39">
        <v>1228.0999999999999</v>
      </c>
      <c r="E182" s="32">
        <f>D182/C182*100</f>
        <v>41.325122821185808</v>
      </c>
      <c r="F182" s="32">
        <v>680.5</v>
      </c>
      <c r="G182" s="39">
        <f t="shared" si="14"/>
        <v>180.47024246877294</v>
      </c>
    </row>
    <row r="183" spans="1:7" ht="12" outlineLevel="3" x14ac:dyDescent="0.2">
      <c r="A183" s="8" t="s">
        <v>190</v>
      </c>
      <c r="B183" s="9" t="s">
        <v>191</v>
      </c>
      <c r="C183" s="38">
        <v>7548</v>
      </c>
      <c r="D183" s="38">
        <v>1837.6</v>
      </c>
      <c r="E183" s="36">
        <f t="shared" si="15"/>
        <v>24.345521992580814</v>
      </c>
      <c r="F183" s="36">
        <v>1772.8</v>
      </c>
      <c r="G183" s="38">
        <f t="shared" si="14"/>
        <v>103.65523465703971</v>
      </c>
    </row>
    <row r="184" spans="1:7" ht="12" outlineLevel="3" x14ac:dyDescent="0.2">
      <c r="A184" s="8" t="s">
        <v>326</v>
      </c>
      <c r="B184" s="9" t="s">
        <v>192</v>
      </c>
      <c r="C184" s="38">
        <v>32414.6</v>
      </c>
      <c r="D184" s="38">
        <v>10356.799999999999</v>
      </c>
      <c r="E184" s="36">
        <f t="shared" si="15"/>
        <v>31.951034410419993</v>
      </c>
      <c r="F184" s="36">
        <v>10419.799999999999</v>
      </c>
      <c r="G184" s="38">
        <f t="shared" si="14"/>
        <v>99.395381869133772</v>
      </c>
    </row>
    <row r="185" spans="1:7" ht="12" outlineLevel="3" x14ac:dyDescent="0.2">
      <c r="A185" s="8">
        <v>1004</v>
      </c>
      <c r="B185" s="9" t="s">
        <v>193</v>
      </c>
      <c r="C185" s="38">
        <v>24967.4</v>
      </c>
      <c r="D185" s="38">
        <v>7333.9</v>
      </c>
      <c r="E185" s="36">
        <f t="shared" si="15"/>
        <v>29.37390357025561</v>
      </c>
      <c r="F185" s="36">
        <v>6926.3</v>
      </c>
      <c r="G185" s="38">
        <f t="shared" si="14"/>
        <v>105.88481584684463</v>
      </c>
    </row>
    <row r="186" spans="1:7" ht="12" outlineLevel="3" x14ac:dyDescent="0.2">
      <c r="A186" s="8" t="s">
        <v>288</v>
      </c>
      <c r="B186" s="9" t="s">
        <v>289</v>
      </c>
      <c r="C186" s="38">
        <v>3909.1</v>
      </c>
      <c r="D186" s="38">
        <v>2155.4</v>
      </c>
      <c r="E186" s="36">
        <f t="shared" si="15"/>
        <v>55.138011306950453</v>
      </c>
      <c r="F186" s="36"/>
      <c r="G186" s="38"/>
    </row>
    <row r="187" spans="1:7" s="11" customFormat="1" ht="12" outlineLevel="3" x14ac:dyDescent="0.2">
      <c r="A187" s="6">
        <v>1100</v>
      </c>
      <c r="B187" s="7" t="s">
        <v>194</v>
      </c>
      <c r="C187" s="37">
        <f>C190+C189</f>
        <v>46778.8</v>
      </c>
      <c r="D187" s="37">
        <f>D190+D189</f>
        <v>9218</v>
      </c>
      <c r="E187" s="35">
        <f t="shared" si="15"/>
        <v>19.705507623111323</v>
      </c>
      <c r="F187" s="35">
        <f>F190</f>
        <v>2984.9</v>
      </c>
      <c r="G187" s="37">
        <f t="shared" si="14"/>
        <v>308.82106603236286</v>
      </c>
    </row>
    <row r="188" spans="1:7" s="12" customFormat="1" ht="12" outlineLevel="3" x14ac:dyDescent="0.2">
      <c r="A188" s="24"/>
      <c r="B188" s="25" t="s">
        <v>136</v>
      </c>
      <c r="C188" s="39">
        <v>34539.800000000003</v>
      </c>
      <c r="D188" s="39">
        <v>7599</v>
      </c>
      <c r="E188" s="32">
        <f t="shared" si="15"/>
        <v>22.00070643142114</v>
      </c>
      <c r="F188" s="32">
        <v>2242.4</v>
      </c>
      <c r="G188" s="39">
        <f t="shared" si="14"/>
        <v>338.87798787013912</v>
      </c>
    </row>
    <row r="189" spans="1:7" s="12" customFormat="1" ht="12" outlineLevel="3" x14ac:dyDescent="0.2">
      <c r="A189" s="8" t="s">
        <v>290</v>
      </c>
      <c r="B189" s="9" t="s">
        <v>291</v>
      </c>
      <c r="C189" s="38">
        <v>25071.9</v>
      </c>
      <c r="D189" s="38">
        <v>5392.3</v>
      </c>
      <c r="E189" s="36">
        <f t="shared" si="15"/>
        <v>21.50734487613623</v>
      </c>
      <c r="F189" s="36"/>
      <c r="G189" s="38"/>
    </row>
    <row r="190" spans="1:7" ht="12" outlineLevel="3" x14ac:dyDescent="0.2">
      <c r="A190" s="8" t="s">
        <v>195</v>
      </c>
      <c r="B190" s="9" t="s">
        <v>196</v>
      </c>
      <c r="C190" s="38">
        <v>21706.9</v>
      </c>
      <c r="D190" s="38">
        <v>3825.7</v>
      </c>
      <c r="E190" s="36">
        <f t="shared" si="15"/>
        <v>17.624349861104072</v>
      </c>
      <c r="F190" s="36">
        <v>2984.9</v>
      </c>
      <c r="G190" s="38">
        <f t="shared" si="14"/>
        <v>128.16844785419946</v>
      </c>
    </row>
    <row r="191" spans="1:7" s="11" customFormat="1" ht="12" outlineLevel="3" x14ac:dyDescent="0.2">
      <c r="A191" s="6">
        <v>1200</v>
      </c>
      <c r="B191" s="7" t="s">
        <v>197</v>
      </c>
      <c r="C191" s="37">
        <f>C193</f>
        <v>3172.2</v>
      </c>
      <c r="D191" s="37">
        <f>D193</f>
        <v>591.6</v>
      </c>
      <c r="E191" s="35">
        <f t="shared" si="15"/>
        <v>18.649517684887464</v>
      </c>
      <c r="F191" s="35">
        <f>F193</f>
        <v>542.1</v>
      </c>
      <c r="G191" s="37">
        <f t="shared" si="14"/>
        <v>109.13115661317102</v>
      </c>
    </row>
    <row r="192" spans="1:7" s="12" customFormat="1" ht="12" outlineLevel="3" x14ac:dyDescent="0.2">
      <c r="A192" s="24"/>
      <c r="B192" s="25" t="s">
        <v>136</v>
      </c>
      <c r="C192" s="39">
        <v>1208.2</v>
      </c>
      <c r="D192" s="39">
        <v>230.4</v>
      </c>
      <c r="E192" s="32">
        <f t="shared" si="15"/>
        <v>19.069690448601225</v>
      </c>
      <c r="F192" s="32">
        <v>240.7</v>
      </c>
      <c r="G192" s="39">
        <f t="shared" si="14"/>
        <v>95.720814291649361</v>
      </c>
    </row>
    <row r="193" spans="1:7" ht="12" outlineLevel="3" x14ac:dyDescent="0.2">
      <c r="A193" s="8" t="s">
        <v>198</v>
      </c>
      <c r="B193" s="9" t="s">
        <v>199</v>
      </c>
      <c r="C193" s="38">
        <v>3172.2</v>
      </c>
      <c r="D193" s="38">
        <v>591.6</v>
      </c>
      <c r="E193" s="36">
        <f t="shared" si="15"/>
        <v>18.649517684887464</v>
      </c>
      <c r="F193" s="36">
        <v>542.1</v>
      </c>
      <c r="G193" s="38">
        <f t="shared" si="14"/>
        <v>109.13115661317102</v>
      </c>
    </row>
    <row r="194" spans="1:7" s="11" customFormat="1" ht="12" hidden="1" outlineLevel="3" x14ac:dyDescent="0.2">
      <c r="A194" s="60" t="s">
        <v>200</v>
      </c>
      <c r="B194" s="57" t="s">
        <v>201</v>
      </c>
      <c r="C194" s="54">
        <v>0</v>
      </c>
      <c r="D194" s="54">
        <f>D195</f>
        <v>0</v>
      </c>
      <c r="E194" s="36" t="e">
        <f t="shared" si="15"/>
        <v>#DIV/0!</v>
      </c>
      <c r="F194" s="35">
        <f>F195</f>
        <v>0</v>
      </c>
      <c r="G194" s="38" t="e">
        <f t="shared" si="14"/>
        <v>#DIV/0!</v>
      </c>
    </row>
    <row r="195" spans="1:7" ht="12" hidden="1" outlineLevel="3" x14ac:dyDescent="0.2">
      <c r="A195" s="58" t="s">
        <v>202</v>
      </c>
      <c r="B195" s="59" t="s">
        <v>203</v>
      </c>
      <c r="C195" s="54"/>
      <c r="D195" s="54">
        <v>0</v>
      </c>
      <c r="E195" s="36" t="e">
        <f t="shared" si="15"/>
        <v>#DIV/0!</v>
      </c>
      <c r="F195" s="36">
        <v>0</v>
      </c>
      <c r="G195" s="38" t="e">
        <f t="shared" si="14"/>
        <v>#DIV/0!</v>
      </c>
    </row>
    <row r="196" spans="1:7" ht="24" hidden="1" customHeight="1" outlineLevel="3" x14ac:dyDescent="0.2">
      <c r="A196" s="56" t="s">
        <v>200</v>
      </c>
      <c r="B196" s="57" t="s">
        <v>201</v>
      </c>
      <c r="C196" s="53">
        <v>0</v>
      </c>
      <c r="D196" s="53">
        <v>0</v>
      </c>
      <c r="E196" s="35" t="e">
        <f t="shared" si="15"/>
        <v>#DIV/0!</v>
      </c>
      <c r="F196" s="36">
        <v>0</v>
      </c>
      <c r="G196" s="38" t="e">
        <f t="shared" si="14"/>
        <v>#DIV/0!</v>
      </c>
    </row>
    <row r="197" spans="1:7" ht="13.5" customHeight="1" outlineLevel="3" x14ac:dyDescent="0.2">
      <c r="A197" s="6" t="s">
        <v>200</v>
      </c>
      <c r="B197" s="7" t="s">
        <v>201</v>
      </c>
      <c r="C197" s="37">
        <f>C198</f>
        <v>3026</v>
      </c>
      <c r="D197" s="37">
        <f>D198</f>
        <v>950.2</v>
      </c>
      <c r="E197" s="35">
        <f t="shared" si="15"/>
        <v>31.401189689358894</v>
      </c>
      <c r="F197" s="35">
        <f>F198</f>
        <v>1483</v>
      </c>
      <c r="G197" s="37">
        <f t="shared" si="14"/>
        <v>64.072825354012139</v>
      </c>
    </row>
    <row r="198" spans="1:7" ht="17.45" customHeight="1" outlineLevel="3" x14ac:dyDescent="0.2">
      <c r="A198" s="8" t="s">
        <v>202</v>
      </c>
      <c r="B198" s="9" t="s">
        <v>203</v>
      </c>
      <c r="C198" s="38">
        <v>3026</v>
      </c>
      <c r="D198" s="38">
        <v>950.2</v>
      </c>
      <c r="E198" s="36">
        <f t="shared" si="15"/>
        <v>31.401189689358894</v>
      </c>
      <c r="F198" s="36">
        <v>1483</v>
      </c>
      <c r="G198" s="38">
        <f t="shared" si="14"/>
        <v>64.072825354012139</v>
      </c>
    </row>
    <row r="199" spans="1:7" s="11" customFormat="1" ht="12" outlineLevel="3" x14ac:dyDescent="0.2">
      <c r="A199" s="45"/>
      <c r="B199" s="67" t="s">
        <v>204</v>
      </c>
      <c r="C199" s="35">
        <f>C126+C147+C153+C159+C168+C176+C181+C187+C191+C194+C196+C197+C179+C166</f>
        <v>1437425.5999999999</v>
      </c>
      <c r="D199" s="35">
        <f>D126+D147+D153+D159+D168+D176+D181+D187+D191+D194+D196+D197+D179+D166</f>
        <v>328511</v>
      </c>
      <c r="E199" s="35">
        <f t="shared" si="15"/>
        <v>22.854121980295886</v>
      </c>
      <c r="F199" s="35">
        <f>F126+F147+F153+F159+F168+F176+F181+F187+F191+F194+F197+F179</f>
        <v>318497.3</v>
      </c>
      <c r="G199" s="37">
        <f t="shared" si="14"/>
        <v>103.14404549112348</v>
      </c>
    </row>
    <row r="200" spans="1:7" s="12" customFormat="1" ht="12" outlineLevel="3" x14ac:dyDescent="0.2">
      <c r="A200" s="69"/>
      <c r="B200" s="70" t="s">
        <v>136</v>
      </c>
      <c r="C200" s="32">
        <f>C128+C130+C132+C135+C139+C148+C155+C157+C160+C169+C177+C182+C188+C192</f>
        <v>954100.4</v>
      </c>
      <c r="D200" s="32">
        <f>D128+D130+D132+D135+D139+D148+D155+D157+D160+D169+D177+D182+D188+D192</f>
        <v>238771.40000000002</v>
      </c>
      <c r="E200" s="32">
        <f t="shared" si="15"/>
        <v>25.025814893275385</v>
      </c>
      <c r="F200" s="32">
        <f>F128+F130+F132+F135+F139+F148+F155+F157+F160+F169+F177+F182+F188+F192</f>
        <v>201170.6</v>
      </c>
      <c r="G200" s="39">
        <f t="shared" si="14"/>
        <v>118.69100156782353</v>
      </c>
    </row>
    <row r="201" spans="1:7" s="11" customFormat="1" ht="12" outlineLevel="3" x14ac:dyDescent="0.2">
      <c r="A201" s="71"/>
      <c r="B201" s="67" t="s">
        <v>205</v>
      </c>
      <c r="C201" s="42">
        <v>-1500</v>
      </c>
      <c r="D201" s="42">
        <f>D124-D199</f>
        <v>3833.7999999999302</v>
      </c>
      <c r="E201" s="68"/>
      <c r="F201" s="42">
        <f>F124-F199</f>
        <v>3781.6000000000349</v>
      </c>
      <c r="G201" s="43">
        <f t="shared" si="14"/>
        <v>101.38036809815674</v>
      </c>
    </row>
    <row r="202" spans="1:7" ht="12" x14ac:dyDescent="0.2">
      <c r="C202" s="26"/>
      <c r="D202" s="26"/>
      <c r="F202" s="26"/>
    </row>
    <row r="203" spans="1:7" ht="12" x14ac:dyDescent="0.2">
      <c r="B203" s="5" t="s">
        <v>341</v>
      </c>
      <c r="C203" s="26"/>
      <c r="D203" s="76" t="s">
        <v>342</v>
      </c>
      <c r="E203" s="76"/>
      <c r="F203" s="77"/>
      <c r="G203" s="77"/>
    </row>
  </sheetData>
  <customSheetViews>
    <customSheetView guid="{3BC8A2A8-E6DA-4580-831A-3F6F11ADCEF2}" showPageBreaks="1" showGridLines="0" fitToPage="1" hiddenRows="1" hiddenColumns="1">
      <pane ySplit="5" topLeftCell="A120" activePane="bottomLeft" state="frozen"/>
      <selection pane="bottomLeft" sqref="A1:A1048576"/>
      <pageMargins left="0.35433070866141736" right="0.19685039370078741" top="0.19685039370078741" bottom="0.19685039370078741" header="0.51181102362204722" footer="0.51181102362204722"/>
      <pageSetup paperSize="9" scale="74" fitToHeight="6" orientation="portrait" r:id="rId1"/>
      <headerFooter alignWithMargins="0"/>
    </customSheetView>
    <customSheetView guid="{BF505269-B908-40DB-A66E-94DF9FB9B769}" scale="89" showGridLines="0" fitToPage="1" hiddenRows="1">
      <pane ySplit="5" topLeftCell="A132" activePane="bottomLeft" state="frozen"/>
      <selection pane="bottomLeft" activeCell="D140" sqref="D140:E140"/>
      <pageMargins left="0.35433070866141736" right="0.19685039370078741" top="0.19685039370078741" bottom="0.19685039370078741" header="0.51181102362204722" footer="0.51181102362204722"/>
      <pageSetup paperSize="9" scale="87" fitToHeight="6" orientation="portrait" r:id="rId2"/>
      <headerFooter alignWithMargins="0"/>
    </customSheetView>
    <customSheetView guid="{18A44355-9B01-4B30-A21D-D58AB6C16BB3}" showPageBreaks="1" showGridLines="0" fitToPage="1" hiddenRows="1">
      <pane ySplit="5" topLeftCell="A147" activePane="bottomLeft" state="frozen"/>
      <selection pane="bottomLeft" activeCell="C156" sqref="C156"/>
      <pageMargins left="0.59055118110236227" right="0.19685039370078741" top="0.19685039370078741" bottom="0.19685039370078741" header="0.51181102362204722" footer="0.51181102362204722"/>
      <pageSetup paperSize="9" scale="65" fitToHeight="6" orientation="portrait" r:id="rId3"/>
      <headerFooter alignWithMargins="0"/>
    </customSheetView>
    <customSheetView guid="{88127E63-12D7-4F66-B662-AB9F1540D418}" scale="79" showPageBreaks="1" showGridLines="0" fitToPage="1" hiddenRows="1" hiddenColumns="1" topLeftCell="B1">
      <pane ySplit="5" topLeftCell="A167" activePane="bottomLeft" state="frozen"/>
      <selection pane="bottomLeft" activeCell="F111" sqref="F111"/>
      <pageMargins left="0.35433070866141736" right="0.19685039370078741" top="0.19685039370078741" bottom="0.19685039370078741" header="0.51181102362204722" footer="0.51181102362204722"/>
      <pageSetup paperSize="9" scale="74" fitToHeight="6" orientation="portrait" r:id="rId4"/>
      <headerFooter alignWithMargins="0"/>
    </customSheetView>
    <customSheetView guid="{40AF8D35-BE0F-4075-942A-A459537355E7}" showPageBreaks="1" showGridLines="0" fitToPage="1" hiddenRows="1" hiddenColumns="1" topLeftCell="B1">
      <pane ySplit="5" topLeftCell="A177" activePane="bottomLeft" state="frozen"/>
      <selection pane="bottomLeft" activeCell="D209" sqref="D208:D209"/>
      <pageMargins left="0.59055118110236227" right="0.19685039370078741" top="0.19685039370078741" bottom="0.19685039370078741" header="0.51181102362204722" footer="0.51181102362204722"/>
      <pageSetup paperSize="9" scale="71" fitToHeight="6" orientation="portrait" r:id="rId5"/>
      <headerFooter alignWithMargins="0"/>
    </customSheetView>
  </customSheetViews>
  <mergeCells count="4">
    <mergeCell ref="D203:E203"/>
    <mergeCell ref="F203:G203"/>
    <mergeCell ref="A2:G2"/>
    <mergeCell ref="B3:G3"/>
  </mergeCells>
  <pageMargins left="0.35433070866141736" right="0.19685039370078741" top="0.19685039370078741" bottom="0.19685039370078741" header="0.51181102362204722" footer="0.51181102362204722"/>
  <pageSetup paperSize="9" scale="74" fitToHeight="6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2.75" x14ac:dyDescent="0.2"/>
  <cols>
    <col min="3" max="3" width="13.85546875" bestFit="1" customWidth="1"/>
    <col min="4" max="4" width="15.42578125" customWidth="1"/>
  </cols>
  <sheetData>
    <row r="15" spans="3:4" x14ac:dyDescent="0.2">
      <c r="C15" s="2"/>
      <c r="D15" s="2"/>
    </row>
    <row r="16" spans="3: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3"/>
      <c r="D20" s="3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D28" s="1"/>
    </row>
    <row r="29" spans="3:4" x14ac:dyDescent="0.2">
      <c r="C29" s="1"/>
      <c r="D29" s="1"/>
    </row>
    <row r="30" spans="3:4" x14ac:dyDescent="0.2">
      <c r="D30" s="1"/>
    </row>
    <row r="31" spans="3:4" x14ac:dyDescent="0.2">
      <c r="D31" s="1"/>
    </row>
    <row r="32" spans="3:4" x14ac:dyDescent="0.2">
      <c r="D32" s="1"/>
    </row>
    <row r="33" spans="4:4" x14ac:dyDescent="0.2">
      <c r="D33" s="1"/>
    </row>
    <row r="34" spans="4:4" x14ac:dyDescent="0.2">
      <c r="D34" s="1"/>
    </row>
  </sheetData>
  <customSheetViews>
    <customSheetView guid="{3BC8A2A8-E6DA-4580-831A-3F6F11ADCEF2}">
      <selection activeCell="D28" sqref="D28"/>
      <pageMargins left="0.7" right="0.7" top="0.75" bottom="0.75" header="0.3" footer="0.3"/>
    </customSheetView>
    <customSheetView guid="{BF505269-B908-40DB-A66E-94DF9FB9B769}">
      <selection activeCell="D28" sqref="D28"/>
      <pageMargins left="0.7" right="0.7" top="0.75" bottom="0.75" header="0.3" footer="0.3"/>
    </customSheetView>
    <customSheetView guid="{18A44355-9B01-4B30-A21D-D58AB6C16BB3}">
      <selection activeCell="C12" sqref="C12:E34"/>
      <pageMargins left="0.7" right="0.7" top="0.75" bottom="0.75" header="0.3" footer="0.3"/>
    </customSheetView>
    <customSheetView guid="{88127E63-12D7-4F66-B662-AB9F1540D418}">
      <selection activeCell="D28" sqref="D28"/>
      <pageMargins left="0.7" right="0.7" top="0.75" bottom="0.75" header="0.3" footer="0.3"/>
    </customSheetView>
    <customSheetView guid="{40AF8D35-BE0F-4075-942A-A459537355E7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Елена Е. Видинеева</cp:lastModifiedBy>
  <cp:lastPrinted>2018-04-23T08:07:21Z</cp:lastPrinted>
  <dcterms:created xsi:type="dcterms:W3CDTF">2002-03-11T10:22:12Z</dcterms:created>
  <dcterms:modified xsi:type="dcterms:W3CDTF">2018-04-23T08:09:42Z</dcterms:modified>
</cp:coreProperties>
</file>